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310" windowHeight="9590" activeTab="1"/>
  </bookViews>
  <sheets>
    <sheet name="logX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<sst xmlns="http://schemas.openxmlformats.org/spreadsheetml/2006/main" count="35" uniqueCount="29">
  <si>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Kislina</t>
  </si>
  <si>
    <t>HA</t>
  </si>
  <si>
    <t>H</t>
  </si>
  <si>
    <t>pH</t>
  </si>
  <si>
    <t>F</t>
  </si>
  <si>
    <t>A</t>
  </si>
  <si>
    <t>alfa0</t>
  </si>
  <si>
    <t>alfa1</t>
  </si>
  <si>
    <t>log(alfa0)</t>
  </si>
  <si>
    <t>log(alfa1)</t>
  </si>
  <si>
    <t>pKa</t>
  </si>
  <si>
    <r>
      <t>K</t>
    </r>
    <r>
      <rPr>
        <b/>
        <sz val="10"/>
        <rFont val="Times New Roman"/>
        <family val="1"/>
      </rPr>
      <t>a1</t>
    </r>
  </si>
  <si>
    <t>OH</t>
  </si>
  <si>
    <t>log (H)</t>
  </si>
  <si>
    <t>log(OH)</t>
  </si>
  <si>
    <r>
      <t>K</t>
    </r>
    <r>
      <rPr>
        <b/>
        <sz val="10"/>
        <rFont val="Times New Roman"/>
        <family val="1"/>
      </rPr>
      <t>w</t>
    </r>
  </si>
  <si>
    <r>
      <t>H</t>
    </r>
    <r>
      <rPr>
        <b/>
        <sz val="10"/>
        <rFont val="Times New Roman"/>
        <family val="1"/>
      </rPr>
      <t>2</t>
    </r>
    <r>
      <rPr>
        <b/>
        <sz val="14"/>
        <rFont val="Times New Roman"/>
        <family val="1"/>
      </rPr>
      <t>A</t>
    </r>
  </si>
  <si>
    <t>alfa2</t>
  </si>
  <si>
    <t>log(alfa2)</t>
  </si>
  <si>
    <r>
      <t>K</t>
    </r>
    <r>
      <rPr>
        <b/>
        <sz val="10"/>
        <rFont val="Times New Roman"/>
        <family val="1"/>
      </rPr>
      <t>a2</t>
    </r>
  </si>
  <si>
    <t xml:space="preserve">Navodilo:  </t>
  </si>
  <si>
    <t xml:space="preserve">v koloni C8-C36 pa pH pri katerem želimo izračunati porazdelitev. </t>
  </si>
  <si>
    <t>Logaritemsko porazdelitev zvrsti prikazuje list logX.</t>
  </si>
  <si>
    <r>
      <t>K</t>
    </r>
    <r>
      <rPr>
        <b/>
        <sz val="10"/>
        <rFont val="Times New Roman"/>
        <family val="1"/>
      </rPr>
      <t>sp</t>
    </r>
  </si>
  <si>
    <t>s</t>
  </si>
  <si>
    <t>ps</t>
  </si>
  <si>
    <t>log(s)</t>
  </si>
  <si>
    <r>
      <t>Porazdelitveni diagram CaCO</t>
    </r>
    <r>
      <rPr>
        <b/>
        <sz val="12"/>
        <rFont val="Times New Roman"/>
        <family val="1"/>
      </rPr>
      <t>3(s)</t>
    </r>
  </si>
  <si>
    <r>
      <t>V polja B4 - B8 vstavimo podatke o težko topni spojini MA</t>
    </r>
    <r>
      <rPr>
        <sz val="10"/>
        <rFont val="Times New Roman"/>
        <family val="1"/>
      </rPr>
      <t>(s)</t>
    </r>
    <r>
      <rPr>
        <sz val="12"/>
        <rFont val="Times New Roman"/>
        <family val="1"/>
      </rPr>
      <t>,</t>
    </r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</si>
</sst>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b/>
      <sz val="16.5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11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11" fontId="1" fillId="2" borderId="2" xfId="0" applyNumberFormat="1" applyFont="1" applyFill="1" applyBorder="1" applyAlignment="1" applyProtection="1">
      <alignment horizontal="left"/>
      <protection locked="0"/>
    </xf>
    <xf numFmtId="11" fontId="1" fillId="3" borderId="2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11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Logaritemski porazdelitveni diagram CaCO3</a:t>
            </a:r>
            <a:r>
              <a:rPr lang="en-US" cap="none" sz="1200" b="1" i="0" u="none" baseline="0"/>
              <a:t>(s)</a:t>
            </a:r>
          </a:p>
        </c:rich>
      </c:tx>
      <c:layout>
        <c:manualLayout>
          <c:xMode val="factor"/>
          <c:yMode val="factor"/>
          <c:x val="-0.01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1"/>
          <c:w val="0.888"/>
          <c:h val="0.820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Data!$L$6</c:f>
              <c:strCache>
                <c:ptCount val="1"/>
                <c:pt idx="0">
                  <c:v>HA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Data!$L$8:$L$36</c:f>
              <c:numCache>
                <c:ptCount val="29"/>
                <c:pt idx="0">
                  <c:v>-2.184800255609905</c:v>
                </c:pt>
                <c:pt idx="1">
                  <c:v>-2.184800464551731</c:v>
                </c:pt>
                <c:pt idx="2">
                  <c:v>-2.1848011252824766</c:v>
                </c:pt>
                <c:pt idx="3">
                  <c:v>-2.184803214683326</c:v>
                </c:pt>
                <c:pt idx="4">
                  <c:v>-2.184809821816675</c:v>
                </c:pt>
                <c:pt idx="5">
                  <c:v>-2.1848307140842014</c:v>
                </c:pt>
                <c:pt idx="6">
                  <c:v>-2.1848967680122424</c:v>
                </c:pt>
                <c:pt idx="7">
                  <c:v>-2.1851055167649562</c:v>
                </c:pt>
                <c:pt idx="8">
                  <c:v>-2.185764320980916</c:v>
                </c:pt>
                <c:pt idx="9">
                  <c:v>-2.1878345881727004</c:v>
                </c:pt>
                <c:pt idx="10">
                  <c:v>-2.1942544245264717</c:v>
                </c:pt>
                <c:pt idx="11">
                  <c:v>-2.2133903423766164</c:v>
                </c:pt>
                <c:pt idx="12">
                  <c:v>-2.2647372188154895</c:v>
                </c:pt>
                <c:pt idx="13">
                  <c:v>-2.375576295255956</c:v>
                </c:pt>
                <c:pt idx="14">
                  <c:v>-2.5530815496400363</c:v>
                </c:pt>
                <c:pt idx="15">
                  <c:v>-2.7741880325882553</c:v>
                </c:pt>
                <c:pt idx="16">
                  <c:v>-3.0147996175859926</c:v>
                </c:pt>
                <c:pt idx="17">
                  <c:v>-3.263692295047049</c:v>
                </c:pt>
                <c:pt idx="18">
                  <c:v>-3.519398375563599</c:v>
                </c:pt>
                <c:pt idx="19">
                  <c:v>-3.7891442318994013</c:v>
                </c:pt>
                <c:pt idx="20">
                  <c:v>-4.092524277750177</c:v>
                </c:pt>
                <c:pt idx="21">
                  <c:v>-4.456484202799695</c:v>
                </c:pt>
                <c:pt idx="22">
                  <c:v>-4.886537155260313</c:v>
                </c:pt>
                <c:pt idx="23">
                  <c:v>-5.358735564250607</c:v>
                </c:pt>
                <c:pt idx="24">
                  <c:v>-5.849147931364444</c:v>
                </c:pt>
                <c:pt idx="25">
                  <c:v>-6.346025809078814</c:v>
                </c:pt>
                <c:pt idx="26">
                  <c:v>-6.8450290935415525</c:v>
                </c:pt>
                <c:pt idx="27">
                  <c:v>-7.344712950117721</c:v>
                </c:pt>
                <c:pt idx="28">
                  <c:v>-7.8446128809444895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Data!$M$6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Data!$M$8:$M$36</c:f>
              <c:numCache>
                <c:ptCount val="29"/>
                <c:pt idx="0">
                  <c:v>-12.513627412894822</c:v>
                </c:pt>
                <c:pt idx="1">
                  <c:v>-12.013627621836648</c:v>
                </c:pt>
                <c:pt idx="2">
                  <c:v>-11.513628282567394</c:v>
                </c:pt>
                <c:pt idx="3">
                  <c:v>-11.013630371968242</c:v>
                </c:pt>
                <c:pt idx="4">
                  <c:v>-10.513636979101593</c:v>
                </c:pt>
                <c:pt idx="5">
                  <c:v>-10.013657871369118</c:v>
                </c:pt>
                <c:pt idx="6">
                  <c:v>-9.513723925297159</c:v>
                </c:pt>
                <c:pt idx="7">
                  <c:v>-9.013932674049872</c:v>
                </c:pt>
                <c:pt idx="8">
                  <c:v>-8.514591478265833</c:v>
                </c:pt>
                <c:pt idx="9">
                  <c:v>-8.016661745457617</c:v>
                </c:pt>
                <c:pt idx="10">
                  <c:v>-7.523081581811389</c:v>
                </c:pt>
                <c:pt idx="11">
                  <c:v>-7.0422174996615325</c:v>
                </c:pt>
                <c:pt idx="12">
                  <c:v>-6.593564376100407</c:v>
                </c:pt>
                <c:pt idx="13">
                  <c:v>-6.2044034525408716</c:v>
                </c:pt>
                <c:pt idx="14">
                  <c:v>-5.8819087069249525</c:v>
                </c:pt>
                <c:pt idx="15">
                  <c:v>-5.603015189873171</c:v>
                </c:pt>
                <c:pt idx="16">
                  <c:v>-5.343626774870909</c:v>
                </c:pt>
                <c:pt idx="17">
                  <c:v>-5.092519452331965</c:v>
                </c:pt>
                <c:pt idx="18">
                  <c:v>-4.848225532848516</c:v>
                </c:pt>
                <c:pt idx="19">
                  <c:v>-4.6179713891843175</c:v>
                </c:pt>
                <c:pt idx="20">
                  <c:v>-4.421351435035094</c:v>
                </c:pt>
                <c:pt idx="21">
                  <c:v>-4.285311360084611</c:v>
                </c:pt>
                <c:pt idx="22">
                  <c:v>-4.21536431254523</c:v>
                </c:pt>
                <c:pt idx="23">
                  <c:v>-4.187562721535523</c:v>
                </c:pt>
                <c:pt idx="24">
                  <c:v>-4.177975088649361</c:v>
                </c:pt>
                <c:pt idx="25">
                  <c:v>-4.17485296636373</c:v>
                </c:pt>
                <c:pt idx="26">
                  <c:v>-4.173856250826469</c:v>
                </c:pt>
                <c:pt idx="27">
                  <c:v>-4.173540107402636</c:v>
                </c:pt>
                <c:pt idx="28">
                  <c:v>-4.173440038229406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Data!$N$6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Data!$N$8:$N$36</c:f>
              <c:numCache>
                <c:ptCount val="29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-1.5000000000000002</c:v>
                </c:pt>
                <c:pt idx="4">
                  <c:v>-2</c:v>
                </c:pt>
                <c:pt idx="5">
                  <c:v>-2.5000000000000004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-4.500000000000001</c:v>
                </c:pt>
                <c:pt idx="10">
                  <c:v>-5</c:v>
                </c:pt>
                <c:pt idx="11">
                  <c:v>-5.5</c:v>
                </c:pt>
                <c:pt idx="12">
                  <c:v>-6</c:v>
                </c:pt>
                <c:pt idx="13">
                  <c:v>-6.500000000000001</c:v>
                </c:pt>
                <c:pt idx="14">
                  <c:v>-7</c:v>
                </c:pt>
                <c:pt idx="15">
                  <c:v>-7.500000000000001</c:v>
                </c:pt>
                <c:pt idx="16">
                  <c:v>-8</c:v>
                </c:pt>
                <c:pt idx="17">
                  <c:v>-8.5</c:v>
                </c:pt>
                <c:pt idx="18">
                  <c:v>-9</c:v>
                </c:pt>
                <c:pt idx="19">
                  <c:v>-9.5</c:v>
                </c:pt>
                <c:pt idx="20">
                  <c:v>-10</c:v>
                </c:pt>
                <c:pt idx="21">
                  <c:v>-10.500000000000002</c:v>
                </c:pt>
                <c:pt idx="22">
                  <c:v>-11</c:v>
                </c:pt>
                <c:pt idx="23">
                  <c:v>-11.500000000000002</c:v>
                </c:pt>
                <c:pt idx="24">
                  <c:v>-12</c:v>
                </c:pt>
                <c:pt idx="25">
                  <c:v>-12.5</c:v>
                </c:pt>
                <c:pt idx="26">
                  <c:v>-13</c:v>
                </c:pt>
                <c:pt idx="27">
                  <c:v>-13.500000000000002</c:v>
                </c:pt>
                <c:pt idx="28">
                  <c:v>-14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Data!$O$6</c:f>
              <c:strCache>
                <c:ptCount val="1"/>
                <c:pt idx="0">
                  <c:v>OH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Data!$O$8:$O$36</c:f>
              <c:numCache>
                <c:ptCount val="29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-11.5</c:v>
                </c:pt>
                <c:pt idx="6">
                  <c:v>-11</c:v>
                </c:pt>
                <c:pt idx="7">
                  <c:v>-10.5</c:v>
                </c:pt>
                <c:pt idx="8">
                  <c:v>-10</c:v>
                </c:pt>
                <c:pt idx="9">
                  <c:v>-9.5</c:v>
                </c:pt>
                <c:pt idx="10">
                  <c:v>-9</c:v>
                </c:pt>
                <c:pt idx="11">
                  <c:v>-8.5</c:v>
                </c:pt>
                <c:pt idx="12">
                  <c:v>-8</c:v>
                </c:pt>
                <c:pt idx="13">
                  <c:v>-7.499999999999999</c:v>
                </c:pt>
                <c:pt idx="14">
                  <c:v>-7</c:v>
                </c:pt>
                <c:pt idx="15">
                  <c:v>-6.499999999999999</c:v>
                </c:pt>
                <c:pt idx="16">
                  <c:v>-6</c:v>
                </c:pt>
                <c:pt idx="17">
                  <c:v>-5.5</c:v>
                </c:pt>
                <c:pt idx="18">
                  <c:v>-5</c:v>
                </c:pt>
                <c:pt idx="19">
                  <c:v>-4.499999999999999</c:v>
                </c:pt>
                <c:pt idx="20">
                  <c:v>-4</c:v>
                </c:pt>
                <c:pt idx="21">
                  <c:v>-3.4999999999999987</c:v>
                </c:pt>
                <c:pt idx="22">
                  <c:v>-3</c:v>
                </c:pt>
                <c:pt idx="23">
                  <c:v>-2.4999999999999982</c:v>
                </c:pt>
                <c:pt idx="24">
                  <c:v>-2</c:v>
                </c:pt>
                <c:pt idx="25">
                  <c:v>-1.4999999999999993</c:v>
                </c:pt>
                <c:pt idx="26">
                  <c:v>-1</c:v>
                </c:pt>
                <c:pt idx="27">
                  <c:v>-0.49999999999999895</c:v>
                </c:pt>
                <c:pt idx="28">
                  <c:v>0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Data!$K$6</c:f>
              <c:strCache>
                <c:ptCount val="1"/>
                <c:pt idx="0">
                  <c:v>H2A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Data!$C$8:$C$36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Data!$K$8:$K$36</c:f>
              <c:numCache>
                <c:ptCount val="29"/>
                <c:pt idx="0">
                  <c:v>4.166839733409164</c:v>
                </c:pt>
                <c:pt idx="1">
                  <c:v>3.6668395244673375</c:v>
                </c:pt>
                <c:pt idx="2">
                  <c:v>3.166838863736592</c:v>
                </c:pt>
                <c:pt idx="3">
                  <c:v>2.6668367743357426</c:v>
                </c:pt>
                <c:pt idx="4">
                  <c:v>2.1668301672023933</c:v>
                </c:pt>
                <c:pt idx="5">
                  <c:v>1.6668092749348664</c:v>
                </c:pt>
                <c:pt idx="6">
                  <c:v>1.166743221006826</c:v>
                </c:pt>
                <c:pt idx="7">
                  <c:v>0.6665344722541118</c:v>
                </c:pt>
                <c:pt idx="8">
                  <c:v>0.16587566803815249</c:v>
                </c:pt>
                <c:pt idx="9">
                  <c:v>-0.33619459915363237</c:v>
                </c:pt>
                <c:pt idx="10">
                  <c:v>-0.8426144355074034</c:v>
                </c:pt>
                <c:pt idx="11">
                  <c:v>-1.3617503533575481</c:v>
                </c:pt>
                <c:pt idx="12">
                  <c:v>-1.9130972297964213</c:v>
                </c:pt>
                <c:pt idx="13">
                  <c:v>-2.5239363062368882</c:v>
                </c:pt>
                <c:pt idx="14">
                  <c:v>-3.201441560620968</c:v>
                </c:pt>
                <c:pt idx="15">
                  <c:v>-3.922548043569188</c:v>
                </c:pt>
                <c:pt idx="16">
                  <c:v>-4.663159628566924</c:v>
                </c:pt>
                <c:pt idx="17">
                  <c:v>-5.412052306027981</c:v>
                </c:pt>
                <c:pt idx="18">
                  <c:v>-6.167758386544531</c:v>
                </c:pt>
                <c:pt idx="19">
                  <c:v>-6.937504242880333</c:v>
                </c:pt>
                <c:pt idx="20">
                  <c:v>-7.740884288731109</c:v>
                </c:pt>
                <c:pt idx="21">
                  <c:v>-8.604844213780629</c:v>
                </c:pt>
                <c:pt idx="22">
                  <c:v>-9.534897166241244</c:v>
                </c:pt>
                <c:pt idx="23">
                  <c:v>-10.50709557523154</c:v>
                </c:pt>
                <c:pt idx="24">
                  <c:v>-11.497507942345376</c:v>
                </c:pt>
                <c:pt idx="25">
                  <c:v>-12.494385820059746</c:v>
                </c:pt>
                <c:pt idx="26">
                  <c:v>-13.493389104522484</c:v>
                </c:pt>
                <c:pt idx="27">
                  <c:v>-14.493072961098653</c:v>
                </c:pt>
                <c:pt idx="28">
                  <c:v>-15.49297289192542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Data!$P$6</c:f>
              <c:strCache>
                <c:ptCount val="1"/>
                <c:pt idx="0">
                  <c:v>ps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Data!$C$8:$C$36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Data!$P$8:$P$36</c:f>
              <c:numCache>
                <c:ptCount val="29"/>
                <c:pt idx="0">
                  <c:v>4.166839926670165</c:v>
                </c:pt>
                <c:pt idx="1">
                  <c:v>3.666840135611991</c:v>
                </c:pt>
                <c:pt idx="2">
                  <c:v>3.166840796342737</c:v>
                </c:pt>
                <c:pt idx="3">
                  <c:v>2.666842885743586</c:v>
                </c:pt>
                <c:pt idx="4">
                  <c:v>2.1668494928769357</c:v>
                </c:pt>
                <c:pt idx="5">
                  <c:v>1.6668703851444615</c:v>
                </c:pt>
                <c:pt idx="6">
                  <c:v>1.166936439072503</c:v>
                </c:pt>
                <c:pt idx="7">
                  <c:v>0.6671451878252167</c:v>
                </c:pt>
                <c:pt idx="8">
                  <c:v>0.16780399204117627</c:v>
                </c:pt>
                <c:pt idx="9">
                  <c:v>-0.33012574076704004</c:v>
                </c:pt>
                <c:pt idx="10">
                  <c:v>-0.8237059044132677</c:v>
                </c:pt>
                <c:pt idx="11">
                  <c:v>-1.304569986563124</c:v>
                </c:pt>
                <c:pt idx="12">
                  <c:v>-1.75322311012425</c:v>
                </c:pt>
                <c:pt idx="13">
                  <c:v>-2.142384033683785</c:v>
                </c:pt>
                <c:pt idx="14">
                  <c:v>-2.4648787792997036</c:v>
                </c:pt>
                <c:pt idx="15">
                  <c:v>-2.7437722963514855</c:v>
                </c:pt>
                <c:pt idx="16">
                  <c:v>-3.0031607113537473</c:v>
                </c:pt>
                <c:pt idx="17">
                  <c:v>-3.254268033892691</c:v>
                </c:pt>
                <c:pt idx="18">
                  <c:v>-3.4985619533761403</c:v>
                </c:pt>
                <c:pt idx="19">
                  <c:v>-3.728816097040339</c:v>
                </c:pt>
                <c:pt idx="20">
                  <c:v>-3.9254360511895627</c:v>
                </c:pt>
                <c:pt idx="21">
                  <c:v>-4.061476126140046</c:v>
                </c:pt>
                <c:pt idx="22">
                  <c:v>-4.131423173679426</c:v>
                </c:pt>
                <c:pt idx="23">
                  <c:v>-4.159224764689133</c:v>
                </c:pt>
                <c:pt idx="24">
                  <c:v>-4.168812397575295</c:v>
                </c:pt>
                <c:pt idx="25">
                  <c:v>-4.171934519860927</c:v>
                </c:pt>
                <c:pt idx="26">
                  <c:v>-4.172931235398187</c:v>
                </c:pt>
                <c:pt idx="27">
                  <c:v>-4.17324737882202</c:v>
                </c:pt>
                <c:pt idx="28">
                  <c:v>-4.17334744799525</c:v>
                </c:pt>
              </c:numCache>
            </c:numRef>
          </c:yVal>
          <c:smooth val="1"/>
        </c:ser>
        <c:axId val="34768456"/>
        <c:axId val="44480649"/>
      </c:scatterChart>
      <c:valAx>
        <c:axId val="34768456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4480649"/>
        <c:crossesAt val="-14"/>
        <c:crossBetween val="midCat"/>
        <c:dispUnits/>
        <c:minorUnit val="0.2"/>
      </c:valAx>
      <c:valAx>
        <c:axId val="44480649"/>
        <c:scaling>
          <c:orientation val="minMax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log[X]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34768456"/>
        <c:crossesAt val="0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Porazdelitveni diagram H</a:t>
            </a:r>
            <a:r>
              <a:rPr lang="en-US" cap="none" sz="1200" b="1" i="0" u="none" baseline="0"/>
              <a:t>2</a:t>
            </a:r>
            <a:r>
              <a:rPr lang="en-US" cap="none" sz="1650" b="1" i="0" u="none" baseline="0"/>
              <a:t>CO</a:t>
            </a:r>
            <a:r>
              <a:rPr lang="en-US" cap="none" sz="1200" b="1" i="0" u="none" baseline="0"/>
              <a:t>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Data!$I$6</c:f>
              <c:strCache>
                <c:ptCount val="1"/>
                <c:pt idx="0">
                  <c:v>HA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Data!$C$8:$C$36</c:f>
              <c:numCache/>
            </c:numRef>
          </c:xVal>
          <c:yVal>
            <c:numRef>
              <c:f>Data!$I$8:$I$36</c:f>
              <c:numCache/>
            </c:numRef>
          </c:yVal>
          <c:smooth val="1"/>
        </c:ser>
        <c:ser>
          <c:idx val="3"/>
          <c:order val="1"/>
          <c:tx>
            <c:strRef>
              <c:f>Data!$J$6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Data!$C$8:$C$36</c:f>
              <c:numCache/>
            </c:numRef>
          </c:xVal>
          <c:yVal>
            <c:numRef>
              <c:f>Data!$J$8:$J$36</c:f>
              <c:numCache/>
            </c:numRef>
          </c:yVal>
          <c:smooth val="1"/>
        </c:ser>
        <c:ser>
          <c:idx val="0"/>
          <c:order val="2"/>
          <c:tx>
            <c:strRef>
              <c:f>Data!$H$6</c:f>
              <c:strCache>
                <c:ptCount val="1"/>
                <c:pt idx="0">
                  <c:v>H2A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Data!$C$8:$C$36</c:f>
              <c:numCache/>
            </c:numRef>
          </c:xVal>
          <c:yVal>
            <c:numRef>
              <c:f>Data!$H$8:$H$36</c:f>
              <c:numCache/>
            </c:numRef>
          </c:yVal>
          <c:smooth val="1"/>
        </c:ser>
        <c:axId val="64781522"/>
        <c:axId val="46162787"/>
      </c:scatterChart>
      <c:valAx>
        <c:axId val="64781522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6162787"/>
        <c:crosses val="autoZero"/>
        <c:crossBetween val="midCat"/>
        <c:dispUnits/>
        <c:majorUnit val="2"/>
        <c:minorUnit val="0.2"/>
      </c:valAx>
      <c:valAx>
        <c:axId val="461627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crossAx val="64781522"/>
        <c:crosses val="autoZero"/>
        <c:crossBetween val="midCat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headerFooter>
    <oddHeader>&amp;LB. Pihlar&amp;R&amp;F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37</xdr:row>
      <xdr:rowOff>152400</xdr:rowOff>
    </xdr:from>
    <xdr:to>
      <xdr:col>11</xdr:col>
      <xdr:colOff>38100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685800" y="6457950"/>
        <a:ext cx="63722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8">
      <selection activeCell="N10" sqref="N10"/>
    </sheetView>
  </sheetViews>
  <sheetFormatPr defaultColWidth="9.140625" defaultRowHeight="12.75"/>
  <cols>
    <col min="2" max="2" width="11.421875" style="0" customWidth="1"/>
    <col min="9" max="9" width="9.8515625" style="0" customWidth="1"/>
    <col min="10" max="11" width="10.00390625" style="0" customWidth="1"/>
    <col min="12" max="12" width="10.28125" style="0" customWidth="1"/>
    <col min="13" max="13" width="11.28125" style="0" customWidth="1"/>
  </cols>
  <sheetData>
    <row r="1" ht="17.25">
      <c r="A1" s="6" t="s">
        <v>27</v>
      </c>
    </row>
    <row r="2" spans="5:12" ht="15">
      <c r="E2" s="8" t="s">
        <v>20</v>
      </c>
      <c r="F2" s="9"/>
      <c r="G2" s="9"/>
      <c r="H2" s="9"/>
      <c r="I2" s="9"/>
      <c r="J2" s="9"/>
      <c r="K2" s="9"/>
      <c r="L2" s="9"/>
    </row>
    <row r="3" spans="1:12" ht="15">
      <c r="A3" s="7" t="s">
        <v>0</v>
      </c>
      <c r="B3" s="7" t="s">
        <v>1</v>
      </c>
      <c r="C3" s="7" t="s">
        <v>10</v>
      </c>
      <c r="E3" s="10" t="s">
        <v>28</v>
      </c>
      <c r="F3" s="10"/>
      <c r="G3" s="10"/>
      <c r="H3" s="10"/>
      <c r="I3" s="10"/>
      <c r="J3" s="10"/>
      <c r="K3" s="10"/>
      <c r="L3" s="9"/>
    </row>
    <row r="4" spans="1:12" ht="15">
      <c r="A4" s="3" t="s">
        <v>11</v>
      </c>
      <c r="B4" s="11">
        <v>4.45E-07</v>
      </c>
      <c r="C4" s="5">
        <f>-LOG(B4)</f>
        <v>6.351639989019068</v>
      </c>
      <c r="E4" s="10" t="s">
        <v>21</v>
      </c>
      <c r="F4" s="9"/>
      <c r="G4" s="9"/>
      <c r="H4" s="10"/>
      <c r="I4" s="10"/>
      <c r="J4" s="10"/>
      <c r="K4" s="10"/>
      <c r="L4" s="9"/>
    </row>
    <row r="5" spans="1:12" ht="15">
      <c r="A5" s="3" t="s">
        <v>19</v>
      </c>
      <c r="B5" s="11">
        <v>4.69E-11</v>
      </c>
      <c r="C5" s="4">
        <f>-LOG(B5)</f>
        <v>10.328827157284916</v>
      </c>
      <c r="E5" s="10" t="s">
        <v>22</v>
      </c>
      <c r="F5" s="9"/>
      <c r="G5" s="9"/>
      <c r="H5" s="10"/>
      <c r="I5" s="10"/>
      <c r="J5" s="10"/>
      <c r="K5" s="10"/>
      <c r="L5" s="9"/>
    </row>
    <row r="6" spans="1:16" ht="17.25">
      <c r="A6" s="3" t="s">
        <v>23</v>
      </c>
      <c r="B6" s="14">
        <v>4.5E-09</v>
      </c>
      <c r="C6" s="16"/>
      <c r="D6" s="16"/>
      <c r="E6" s="16"/>
      <c r="F6" s="16"/>
      <c r="G6" s="17"/>
      <c r="H6" s="18" t="s">
        <v>16</v>
      </c>
      <c r="I6" s="18" t="s">
        <v>1</v>
      </c>
      <c r="J6" s="18" t="s">
        <v>5</v>
      </c>
      <c r="K6" s="18" t="s">
        <v>16</v>
      </c>
      <c r="L6" s="18" t="s">
        <v>1</v>
      </c>
      <c r="M6" s="18" t="s">
        <v>5</v>
      </c>
      <c r="N6" s="19" t="s">
        <v>2</v>
      </c>
      <c r="O6" s="19" t="s">
        <v>12</v>
      </c>
      <c r="P6" s="19" t="s">
        <v>25</v>
      </c>
    </row>
    <row r="7" spans="1:16" ht="15">
      <c r="A7" s="3" t="s">
        <v>15</v>
      </c>
      <c r="B7" s="14">
        <v>1E-14</v>
      </c>
      <c r="C7" s="7" t="s">
        <v>3</v>
      </c>
      <c r="D7" s="7" t="s">
        <v>2</v>
      </c>
      <c r="E7" s="7" t="s">
        <v>12</v>
      </c>
      <c r="F7" s="7" t="s">
        <v>4</v>
      </c>
      <c r="G7" s="7" t="s">
        <v>24</v>
      </c>
      <c r="H7" s="7" t="s">
        <v>6</v>
      </c>
      <c r="I7" s="7" t="s">
        <v>7</v>
      </c>
      <c r="J7" s="20" t="s">
        <v>17</v>
      </c>
      <c r="K7" s="7" t="s">
        <v>8</v>
      </c>
      <c r="L7" s="7" t="s">
        <v>9</v>
      </c>
      <c r="M7" s="20" t="s">
        <v>18</v>
      </c>
      <c r="N7" s="21" t="s">
        <v>13</v>
      </c>
      <c r="O7" s="21" t="s">
        <v>14</v>
      </c>
      <c r="P7" s="21" t="s">
        <v>26</v>
      </c>
    </row>
    <row r="8" spans="3:18" ht="12.75">
      <c r="C8" s="22">
        <v>0</v>
      </c>
      <c r="D8" s="23">
        <f>10^-C8</f>
        <v>1</v>
      </c>
      <c r="E8" s="24">
        <f aca="true" t="shared" si="0" ref="E8:E36">$B$7/D8</f>
        <v>1E-14</v>
      </c>
      <c r="F8" s="25">
        <f>D8*D8+$B$4*D8+$B$4*$B$5</f>
        <v>1.000000445</v>
      </c>
      <c r="G8" s="25">
        <f aca="true" t="shared" si="1" ref="G8:G36">SQRT($B$6*F8/($B$4*$B$5))</f>
        <v>14683.849569451804</v>
      </c>
      <c r="H8" s="25">
        <f>D8*D8/F8</f>
        <v>0.9999995550001981</v>
      </c>
      <c r="I8" s="25">
        <f>$B$4*D8/F8</f>
        <v>4.449998019750881E-07</v>
      </c>
      <c r="J8" s="25">
        <f>$B$4*$B$5/F8</f>
        <v>2.0870490712631632E-17</v>
      </c>
      <c r="K8" s="26">
        <f>LOG(H8*G8)</f>
        <v>4.166839733409164</v>
      </c>
      <c r="L8" s="26">
        <f>LOG(I8*G8)</f>
        <v>-2.184800255609905</v>
      </c>
      <c r="M8" s="26">
        <f>LOG(J8*G8)</f>
        <v>-12.513627412894822</v>
      </c>
      <c r="N8" s="12">
        <f>LOG(D8)</f>
        <v>0</v>
      </c>
      <c r="O8" s="12">
        <f>LOG(E8)</f>
        <v>-14</v>
      </c>
      <c r="P8" s="27">
        <f>LOG(G8)</f>
        <v>4.166839926670165</v>
      </c>
      <c r="Q8" s="1"/>
      <c r="R8" s="1"/>
    </row>
    <row r="9" spans="1:18" ht="15">
      <c r="A9" s="3"/>
      <c r="B9" s="15"/>
      <c r="C9" s="22">
        <v>0.5</v>
      </c>
      <c r="D9" s="23">
        <f aca="true" t="shared" si="2" ref="D9:D36">10^-C9</f>
        <v>0.31622776601683794</v>
      </c>
      <c r="E9" s="24">
        <f t="shared" si="0"/>
        <v>3.162277660168379E-14</v>
      </c>
      <c r="F9" s="25">
        <f aca="true" t="shared" si="3" ref="F9:F36">D9*D9+$B$4*D9+$B$4*$B$5</f>
        <v>0.1000001407213559</v>
      </c>
      <c r="G9" s="25">
        <f t="shared" si="1"/>
        <v>4643.443179864439</v>
      </c>
      <c r="H9" s="25">
        <f aca="true" t="shared" si="4" ref="H9:H36">D9*D9/F9</f>
        <v>0.9999985927884212</v>
      </c>
      <c r="I9" s="25">
        <f aca="true" t="shared" si="5" ref="I9:I36">$B$4*D9/F9</f>
        <v>1.407211578527715E-06</v>
      </c>
      <c r="J9" s="25">
        <f aca="true" t="shared" si="6" ref="J9:J36">$B$4*$B$5/F9</f>
        <v>2.0870470630790745E-16</v>
      </c>
      <c r="K9" s="26">
        <f aca="true" t="shared" si="7" ref="K9:K36">LOG(H9*G9)</f>
        <v>3.6668395244673375</v>
      </c>
      <c r="L9" s="26">
        <f aca="true" t="shared" si="8" ref="L9:L36">LOG(I9*G9)</f>
        <v>-2.184800464551731</v>
      </c>
      <c r="M9" s="26">
        <f aca="true" t="shared" si="9" ref="M9:M36">LOG(J9*G9)</f>
        <v>-12.013627621836648</v>
      </c>
      <c r="N9" s="12">
        <f aca="true" t="shared" si="10" ref="N9:N36">LOG(D9)</f>
        <v>-0.5</v>
      </c>
      <c r="O9" s="12">
        <f aca="true" t="shared" si="11" ref="O9:O36">LOG(E9)</f>
        <v>-13.5</v>
      </c>
      <c r="P9" s="27">
        <f aca="true" t="shared" si="12" ref="P9:P36">LOG(G9)</f>
        <v>3.666840135611991</v>
      </c>
      <c r="Q9" s="1"/>
      <c r="R9" s="1"/>
    </row>
    <row r="10" spans="1:18" ht="15">
      <c r="A10" s="3"/>
      <c r="B10" s="15"/>
      <c r="C10" s="22">
        <v>1</v>
      </c>
      <c r="D10" s="23">
        <f t="shared" si="2"/>
        <v>0.1</v>
      </c>
      <c r="E10" s="24">
        <f t="shared" si="0"/>
        <v>9.999999999999999E-14</v>
      </c>
      <c r="F10" s="25">
        <f t="shared" si="3"/>
        <v>0.010000044500000024</v>
      </c>
      <c r="G10" s="25">
        <f t="shared" si="1"/>
        <v>1468.3878973818057</v>
      </c>
      <c r="H10" s="25">
        <f t="shared" si="4"/>
        <v>0.9999955500198002</v>
      </c>
      <c r="I10" s="25">
        <f t="shared" si="5"/>
        <v>4.44998019758811E-06</v>
      </c>
      <c r="J10" s="25">
        <f t="shared" si="6"/>
        <v>2.0870407126688237E-15</v>
      </c>
      <c r="K10" s="26">
        <f t="shared" si="7"/>
        <v>3.166838863736592</v>
      </c>
      <c r="L10" s="26">
        <f t="shared" si="8"/>
        <v>-2.1848011252824766</v>
      </c>
      <c r="M10" s="26">
        <f t="shared" si="9"/>
        <v>-11.513628282567394</v>
      </c>
      <c r="N10" s="12">
        <f t="shared" si="10"/>
        <v>-1</v>
      </c>
      <c r="O10" s="12">
        <f t="shared" si="11"/>
        <v>-13</v>
      </c>
      <c r="P10" s="27">
        <f t="shared" si="12"/>
        <v>3.166840796342737</v>
      </c>
      <c r="Q10" s="1"/>
      <c r="R10" s="1"/>
    </row>
    <row r="11" spans="1:18" ht="12.75">
      <c r="A11" s="1"/>
      <c r="B11" s="1"/>
      <c r="C11" s="22">
        <v>1.5</v>
      </c>
      <c r="D11" s="23">
        <f t="shared" si="2"/>
        <v>0.031622776601683784</v>
      </c>
      <c r="E11" s="24">
        <f t="shared" si="0"/>
        <v>3.16227766016838E-13</v>
      </c>
      <c r="F11" s="25">
        <f t="shared" si="3"/>
        <v>0.0010000140721356078</v>
      </c>
      <c r="G11" s="25">
        <f t="shared" si="1"/>
        <v>464.3472584152916</v>
      </c>
      <c r="H11" s="25">
        <f t="shared" si="4"/>
        <v>0.9999859280624137</v>
      </c>
      <c r="I11" s="25">
        <f t="shared" si="5"/>
        <v>1.4071937565535596E-05</v>
      </c>
      <c r="J11" s="25">
        <f t="shared" si="6"/>
        <v>2.0870206311626618E-14</v>
      </c>
      <c r="K11" s="26">
        <f t="shared" si="7"/>
        <v>2.6668367743357426</v>
      </c>
      <c r="L11" s="26">
        <f t="shared" si="8"/>
        <v>-2.184803214683326</v>
      </c>
      <c r="M11" s="26">
        <f t="shared" si="9"/>
        <v>-11.013630371968242</v>
      </c>
      <c r="N11" s="12">
        <f t="shared" si="10"/>
        <v>-1.5000000000000002</v>
      </c>
      <c r="O11" s="12">
        <f t="shared" si="11"/>
        <v>-12.5</v>
      </c>
      <c r="P11" s="27">
        <f t="shared" si="12"/>
        <v>2.666842885743586</v>
      </c>
      <c r="Q11" s="1"/>
      <c r="R11" s="1"/>
    </row>
    <row r="12" spans="1:18" ht="12.75">
      <c r="A12" s="1"/>
      <c r="B12" s="1"/>
      <c r="C12" s="22">
        <v>2</v>
      </c>
      <c r="D12" s="23">
        <f t="shared" si="2"/>
        <v>0.01</v>
      </c>
      <c r="E12" s="24">
        <f t="shared" si="0"/>
        <v>1E-12</v>
      </c>
      <c r="F12" s="25">
        <f t="shared" si="3"/>
        <v>0.00010000445000002088</v>
      </c>
      <c r="G12" s="25">
        <f t="shared" si="1"/>
        <v>146.84173014243493</v>
      </c>
      <c r="H12" s="25">
        <f t="shared" si="4"/>
        <v>0.9999555019799532</v>
      </c>
      <c r="I12" s="25">
        <f t="shared" si="5"/>
        <v>4.4498019838107915E-05</v>
      </c>
      <c r="J12" s="25">
        <f t="shared" si="6"/>
        <v>2.0869571304072612E-13</v>
      </c>
      <c r="K12" s="26">
        <f t="shared" si="7"/>
        <v>2.1668301672023933</v>
      </c>
      <c r="L12" s="26">
        <f t="shared" si="8"/>
        <v>-2.184809821816675</v>
      </c>
      <c r="M12" s="26">
        <f t="shared" si="9"/>
        <v>-10.513636979101593</v>
      </c>
      <c r="N12" s="12">
        <f t="shared" si="10"/>
        <v>-2</v>
      </c>
      <c r="O12" s="12">
        <f t="shared" si="11"/>
        <v>-12</v>
      </c>
      <c r="P12" s="27">
        <f t="shared" si="12"/>
        <v>2.1668494928769357</v>
      </c>
      <c r="Q12" s="1"/>
      <c r="R12" s="1"/>
    </row>
    <row r="13" spans="1:18" ht="12.75">
      <c r="A13" s="1"/>
      <c r="B13" s="1"/>
      <c r="C13" s="22">
        <v>2.5</v>
      </c>
      <c r="D13" s="23">
        <f t="shared" si="2"/>
        <v>0.0031622776601683764</v>
      </c>
      <c r="E13" s="24">
        <f t="shared" si="0"/>
        <v>3.1622776601683822E-12</v>
      </c>
      <c r="F13" s="25">
        <f t="shared" si="3"/>
        <v>1.0001407213579627E-05</v>
      </c>
      <c r="G13" s="25">
        <f t="shared" si="1"/>
        <v>46.43766616801696</v>
      </c>
      <c r="H13" s="25">
        <f t="shared" si="4"/>
        <v>0.9998592984417497</v>
      </c>
      <c r="I13" s="25">
        <f t="shared" si="5"/>
        <v>0.00014070155616344195</v>
      </c>
      <c r="J13" s="25">
        <f t="shared" si="6"/>
        <v>2.086756348812858E-12</v>
      </c>
      <c r="K13" s="26">
        <f t="shared" si="7"/>
        <v>1.6668092749348664</v>
      </c>
      <c r="L13" s="26">
        <f t="shared" si="8"/>
        <v>-2.1848307140842014</v>
      </c>
      <c r="M13" s="26">
        <f t="shared" si="9"/>
        <v>-10.013657871369118</v>
      </c>
      <c r="N13" s="12">
        <f t="shared" si="10"/>
        <v>-2.5000000000000004</v>
      </c>
      <c r="O13" s="12">
        <f t="shared" si="11"/>
        <v>-11.5</v>
      </c>
      <c r="P13" s="27">
        <f t="shared" si="12"/>
        <v>1.6668703851444615</v>
      </c>
      <c r="Q13" s="1"/>
      <c r="R13" s="1"/>
    </row>
    <row r="14" spans="1:18" ht="12.75">
      <c r="A14" s="1"/>
      <c r="B14" s="1"/>
      <c r="C14" s="22">
        <v>3</v>
      </c>
      <c r="D14" s="23">
        <f t="shared" si="2"/>
        <v>0.001</v>
      </c>
      <c r="E14" s="24">
        <f t="shared" si="0"/>
        <v>1E-11</v>
      </c>
      <c r="F14" s="25">
        <f t="shared" si="3"/>
        <v>1.0004450000208704E-06</v>
      </c>
      <c r="G14" s="25">
        <f t="shared" si="1"/>
        <v>14.687113094861589</v>
      </c>
      <c r="H14" s="25">
        <f t="shared" si="4"/>
        <v>0.9995551979160662</v>
      </c>
      <c r="I14" s="25">
        <f t="shared" si="5"/>
        <v>0.0004448020630726494</v>
      </c>
      <c r="J14" s="25">
        <f t="shared" si="6"/>
        <v>2.086121675810726E-11</v>
      </c>
      <c r="K14" s="26">
        <f t="shared" si="7"/>
        <v>1.166743221006826</v>
      </c>
      <c r="L14" s="26">
        <f t="shared" si="8"/>
        <v>-2.1848967680122424</v>
      </c>
      <c r="M14" s="26">
        <f t="shared" si="9"/>
        <v>-9.513723925297159</v>
      </c>
      <c r="N14" s="12">
        <f t="shared" si="10"/>
        <v>-3</v>
      </c>
      <c r="O14" s="12">
        <f t="shared" si="11"/>
        <v>-11</v>
      </c>
      <c r="P14" s="27">
        <f t="shared" si="12"/>
        <v>1.166936439072503</v>
      </c>
      <c r="Q14" s="1"/>
      <c r="R14" s="1"/>
    </row>
    <row r="15" spans="1:18" ht="12.75">
      <c r="A15" s="1"/>
      <c r="B15" s="1"/>
      <c r="C15" s="22">
        <v>3.5</v>
      </c>
      <c r="D15" s="23">
        <f t="shared" si="2"/>
        <v>0.00031622776601683783</v>
      </c>
      <c r="E15" s="24">
        <f t="shared" si="0"/>
        <v>3.16227766016838E-11</v>
      </c>
      <c r="F15" s="25">
        <f t="shared" si="3"/>
        <v>1.0014072137674791E-07</v>
      </c>
      <c r="G15" s="25">
        <f t="shared" si="1"/>
        <v>4.646705920407785</v>
      </c>
      <c r="H15" s="25">
        <f t="shared" si="4"/>
        <v>0.9985947637003876</v>
      </c>
      <c r="I15" s="25">
        <f t="shared" si="5"/>
        <v>0.001405236091200832</v>
      </c>
      <c r="J15" s="25">
        <f t="shared" si="6"/>
        <v>2.0841172015808954E-10</v>
      </c>
      <c r="K15" s="26">
        <f t="shared" si="7"/>
        <v>0.6665344722541118</v>
      </c>
      <c r="L15" s="26">
        <f t="shared" si="8"/>
        <v>-2.1851055167649562</v>
      </c>
      <c r="M15" s="26">
        <f t="shared" si="9"/>
        <v>-9.013932674049872</v>
      </c>
      <c r="N15" s="12">
        <f t="shared" si="10"/>
        <v>-3.5</v>
      </c>
      <c r="O15" s="12">
        <f t="shared" si="11"/>
        <v>-10.5</v>
      </c>
      <c r="P15" s="27">
        <f t="shared" si="12"/>
        <v>0.6671451878252167</v>
      </c>
      <c r="Q15" s="1"/>
      <c r="R15" s="1"/>
    </row>
    <row r="16" spans="1:18" ht="12.75">
      <c r="A16" s="1"/>
      <c r="B16" s="1"/>
      <c r="C16" s="22">
        <v>4</v>
      </c>
      <c r="D16" s="23">
        <f t="shared" si="2"/>
        <v>0.0001</v>
      </c>
      <c r="E16" s="24">
        <f t="shared" si="0"/>
        <v>9.999999999999999E-11</v>
      </c>
      <c r="F16" s="25">
        <f t="shared" si="3"/>
        <v>1.00445000208705E-08</v>
      </c>
      <c r="G16" s="25">
        <f t="shared" si="1"/>
        <v>1.4716481609147742</v>
      </c>
      <c r="H16" s="25">
        <f t="shared" si="4"/>
        <v>0.9955697127006782</v>
      </c>
      <c r="I16" s="25">
        <f t="shared" si="5"/>
        <v>0.004430285221518017</v>
      </c>
      <c r="J16" s="25">
        <f t="shared" si="6"/>
        <v>2.0778037688919503E-09</v>
      </c>
      <c r="K16" s="26">
        <f t="shared" si="7"/>
        <v>0.16587566803815249</v>
      </c>
      <c r="L16" s="26">
        <f t="shared" si="8"/>
        <v>-2.185764320980916</v>
      </c>
      <c r="M16" s="26">
        <f t="shared" si="9"/>
        <v>-8.514591478265833</v>
      </c>
      <c r="N16" s="12">
        <f t="shared" si="10"/>
        <v>-4</v>
      </c>
      <c r="O16" s="12">
        <f t="shared" si="11"/>
        <v>-10</v>
      </c>
      <c r="P16" s="27">
        <f t="shared" si="12"/>
        <v>0.16780399204117627</v>
      </c>
      <c r="Q16" s="1"/>
      <c r="R16" s="1"/>
    </row>
    <row r="17" spans="1:18" ht="12.75">
      <c r="A17" s="1"/>
      <c r="B17" s="1"/>
      <c r="C17" s="22">
        <v>4.5</v>
      </c>
      <c r="D17" s="23">
        <f t="shared" si="2"/>
        <v>3.162277660168375E-05</v>
      </c>
      <c r="E17" s="24">
        <f t="shared" si="0"/>
        <v>3.1622776601683837E-10</v>
      </c>
      <c r="F17" s="25">
        <f t="shared" si="3"/>
        <v>1.0140721564582464E-09</v>
      </c>
      <c r="G17" s="25">
        <f t="shared" si="1"/>
        <v>0.467599738088158</v>
      </c>
      <c r="H17" s="25">
        <f t="shared" si="4"/>
        <v>0.9861231211520513</v>
      </c>
      <c r="I17" s="25">
        <f t="shared" si="5"/>
        <v>0.013876858267066201</v>
      </c>
      <c r="J17" s="25">
        <f t="shared" si="6"/>
        <v>2.0580882600003944E-08</v>
      </c>
      <c r="K17" s="26">
        <f t="shared" si="7"/>
        <v>-0.33619459915363237</v>
      </c>
      <c r="L17" s="26">
        <f t="shared" si="8"/>
        <v>-2.1878345881727004</v>
      </c>
      <c r="M17" s="26">
        <f t="shared" si="9"/>
        <v>-8.016661745457617</v>
      </c>
      <c r="N17" s="12">
        <f t="shared" si="10"/>
        <v>-4.500000000000001</v>
      </c>
      <c r="O17" s="12">
        <f t="shared" si="11"/>
        <v>-9.5</v>
      </c>
      <c r="P17" s="27">
        <f t="shared" si="12"/>
        <v>-0.33012574076704004</v>
      </c>
      <c r="Q17" s="1"/>
      <c r="R17" s="1"/>
    </row>
    <row r="18" spans="1:18" ht="12.75">
      <c r="A18" s="1"/>
      <c r="B18" s="1"/>
      <c r="C18" s="22">
        <v>5</v>
      </c>
      <c r="D18" s="23">
        <f t="shared" si="2"/>
        <v>1E-05</v>
      </c>
      <c r="E18" s="24">
        <f t="shared" si="0"/>
        <v>9.999999999999999E-10</v>
      </c>
      <c r="F18" s="25">
        <f t="shared" si="3"/>
        <v>1.0445002087050001E-10</v>
      </c>
      <c r="G18" s="25">
        <f t="shared" si="1"/>
        <v>0.15007007361851787</v>
      </c>
      <c r="H18" s="25">
        <f t="shared" si="4"/>
        <v>0.9573956918973022</v>
      </c>
      <c r="I18" s="25">
        <f t="shared" si="5"/>
        <v>0.04260410828942994</v>
      </c>
      <c r="J18" s="25">
        <f t="shared" si="6"/>
        <v>1.9981326787742643E-07</v>
      </c>
      <c r="K18" s="26">
        <f t="shared" si="7"/>
        <v>-0.8426144355074034</v>
      </c>
      <c r="L18" s="26">
        <f t="shared" si="8"/>
        <v>-2.1942544245264717</v>
      </c>
      <c r="M18" s="26">
        <f t="shared" si="9"/>
        <v>-7.523081581811389</v>
      </c>
      <c r="N18" s="12">
        <f t="shared" si="10"/>
        <v>-5</v>
      </c>
      <c r="O18" s="12">
        <f t="shared" si="11"/>
        <v>-9</v>
      </c>
      <c r="P18" s="27">
        <f t="shared" si="12"/>
        <v>-0.8237059044132677</v>
      </c>
      <c r="Q18" s="1"/>
      <c r="R18" s="1"/>
    </row>
    <row r="19" spans="1:18" ht="12.75">
      <c r="A19" s="1"/>
      <c r="B19" s="1"/>
      <c r="C19" s="22">
        <v>5.5</v>
      </c>
      <c r="D19" s="23">
        <f t="shared" si="2"/>
        <v>3.1622776601683767E-06</v>
      </c>
      <c r="E19" s="24">
        <f t="shared" si="0"/>
        <v>3.162277660168382E-09</v>
      </c>
      <c r="F19" s="25">
        <f t="shared" si="3"/>
        <v>1.1407234429274911E-11</v>
      </c>
      <c r="G19" s="25">
        <f t="shared" si="1"/>
        <v>0.049594100005543186</v>
      </c>
      <c r="H19" s="25">
        <f t="shared" si="4"/>
        <v>0.8766366696503162</v>
      </c>
      <c r="I19" s="25">
        <f t="shared" si="5"/>
        <v>0.1233615007651224</v>
      </c>
      <c r="J19" s="25">
        <f t="shared" si="6"/>
        <v>1.8295845613936954E-06</v>
      </c>
      <c r="K19" s="26">
        <f t="shared" si="7"/>
        <v>-1.3617503533575481</v>
      </c>
      <c r="L19" s="26">
        <f t="shared" si="8"/>
        <v>-2.2133903423766164</v>
      </c>
      <c r="M19" s="26">
        <f t="shared" si="9"/>
        <v>-7.0422174996615325</v>
      </c>
      <c r="N19" s="12">
        <f t="shared" si="10"/>
        <v>-5.5</v>
      </c>
      <c r="O19" s="12">
        <f t="shared" si="11"/>
        <v>-8.5</v>
      </c>
      <c r="P19" s="27">
        <f t="shared" si="12"/>
        <v>-1.304569986563124</v>
      </c>
      <c r="Q19" s="1"/>
      <c r="R19" s="1"/>
    </row>
    <row r="20" spans="1:18" ht="12.75">
      <c r="A20" s="1"/>
      <c r="B20" s="1"/>
      <c r="C20" s="22">
        <v>6</v>
      </c>
      <c r="D20" s="23">
        <f t="shared" si="2"/>
        <v>1E-06</v>
      </c>
      <c r="E20" s="24">
        <f t="shared" si="0"/>
        <v>1E-08</v>
      </c>
      <c r="F20" s="25">
        <f t="shared" si="3"/>
        <v>1.4450208705E-12</v>
      </c>
      <c r="G20" s="25">
        <f t="shared" si="1"/>
        <v>0.017651307870001406</v>
      </c>
      <c r="H20" s="25">
        <f t="shared" si="4"/>
        <v>0.6920315273051968</v>
      </c>
      <c r="I20" s="25">
        <f t="shared" si="5"/>
        <v>0.30795402965081253</v>
      </c>
      <c r="J20" s="25">
        <f t="shared" si="6"/>
        <v>1.4443043990623109E-05</v>
      </c>
      <c r="K20" s="26">
        <f t="shared" si="7"/>
        <v>-1.9130972297964213</v>
      </c>
      <c r="L20" s="26">
        <f t="shared" si="8"/>
        <v>-2.2647372188154895</v>
      </c>
      <c r="M20" s="26">
        <f t="shared" si="9"/>
        <v>-6.593564376100407</v>
      </c>
      <c r="N20" s="12">
        <f t="shared" si="10"/>
        <v>-6</v>
      </c>
      <c r="O20" s="12">
        <f t="shared" si="11"/>
        <v>-8</v>
      </c>
      <c r="P20" s="27">
        <f t="shared" si="12"/>
        <v>-1.75322311012425</v>
      </c>
      <c r="Q20" s="1"/>
      <c r="R20" s="1"/>
    </row>
    <row r="21" spans="1:18" ht="12.75">
      <c r="A21" s="1"/>
      <c r="B21" s="1"/>
      <c r="C21" s="22">
        <v>6.5</v>
      </c>
      <c r="D21" s="23">
        <f t="shared" si="2"/>
        <v>3.1622776601683734E-07</v>
      </c>
      <c r="E21" s="24">
        <f t="shared" si="0"/>
        <v>3.162277660168385E-08</v>
      </c>
      <c r="F21" s="25">
        <f t="shared" si="3"/>
        <v>2.407422263774922E-13</v>
      </c>
      <c r="G21" s="25">
        <f t="shared" si="1"/>
        <v>0.0072047010714855995</v>
      </c>
      <c r="H21" s="25">
        <f t="shared" si="4"/>
        <v>0.4153820520177301</v>
      </c>
      <c r="I21" s="25">
        <f t="shared" si="5"/>
        <v>0.5845312556711036</v>
      </c>
      <c r="J21" s="25">
        <f t="shared" si="6"/>
        <v>8.669231116636068E-05</v>
      </c>
      <c r="K21" s="26">
        <f t="shared" si="7"/>
        <v>-2.5239363062368882</v>
      </c>
      <c r="L21" s="26">
        <f t="shared" si="8"/>
        <v>-2.375576295255956</v>
      </c>
      <c r="M21" s="26">
        <f t="shared" si="9"/>
        <v>-6.2044034525408716</v>
      </c>
      <c r="N21" s="12">
        <f t="shared" si="10"/>
        <v>-6.500000000000001</v>
      </c>
      <c r="O21" s="12">
        <f t="shared" si="11"/>
        <v>-7.499999999999999</v>
      </c>
      <c r="P21" s="27">
        <f t="shared" si="12"/>
        <v>-2.142384033683785</v>
      </c>
      <c r="Q21" s="1"/>
      <c r="R21" s="1"/>
    </row>
    <row r="22" spans="1:18" ht="12.75">
      <c r="A22" s="1"/>
      <c r="B22" s="1"/>
      <c r="C22" s="22">
        <v>7</v>
      </c>
      <c r="D22" s="23">
        <f t="shared" si="2"/>
        <v>1E-07</v>
      </c>
      <c r="E22" s="24">
        <f t="shared" si="0"/>
        <v>1.0000000000000001E-07</v>
      </c>
      <c r="F22" s="25">
        <f t="shared" si="3"/>
        <v>5.4520870499999996E-14</v>
      </c>
      <c r="G22" s="25">
        <f t="shared" si="1"/>
        <v>0.0034286347357958256</v>
      </c>
      <c r="H22" s="25">
        <f t="shared" si="4"/>
        <v>0.18341600030028865</v>
      </c>
      <c r="I22" s="25">
        <f t="shared" si="5"/>
        <v>0.8162012013362846</v>
      </c>
      <c r="J22" s="25">
        <f t="shared" si="6"/>
        <v>0.0003827983634267175</v>
      </c>
      <c r="K22" s="26">
        <f t="shared" si="7"/>
        <v>-3.201441560620968</v>
      </c>
      <c r="L22" s="26">
        <f t="shared" si="8"/>
        <v>-2.5530815496400363</v>
      </c>
      <c r="M22" s="26">
        <f t="shared" si="9"/>
        <v>-5.8819087069249525</v>
      </c>
      <c r="N22" s="12">
        <f t="shared" si="10"/>
        <v>-7</v>
      </c>
      <c r="O22" s="12">
        <f t="shared" si="11"/>
        <v>-7</v>
      </c>
      <c r="P22" s="27">
        <f t="shared" si="12"/>
        <v>-2.4648787792997036</v>
      </c>
      <c r="Q22" s="1"/>
      <c r="R22" s="1"/>
    </row>
    <row r="23" spans="1:18" ht="12.75">
      <c r="A23" s="1"/>
      <c r="B23" s="1"/>
      <c r="C23" s="22">
        <v>7.5</v>
      </c>
      <c r="D23" s="23">
        <f t="shared" si="2"/>
        <v>3.16227766016837E-08</v>
      </c>
      <c r="E23" s="24">
        <f t="shared" si="0"/>
        <v>3.1622776601683887E-07</v>
      </c>
      <c r="F23" s="25">
        <f t="shared" si="3"/>
        <v>1.509300608774924E-14</v>
      </c>
      <c r="G23" s="25">
        <f t="shared" si="1"/>
        <v>0.0018039633235965235</v>
      </c>
      <c r="H23" s="25">
        <f t="shared" si="4"/>
        <v>0.06625585348512372</v>
      </c>
      <c r="I23" s="25">
        <f t="shared" si="5"/>
        <v>0.932361353724715</v>
      </c>
      <c r="J23" s="25">
        <f t="shared" si="6"/>
        <v>0.0013827927901612829</v>
      </c>
      <c r="K23" s="26">
        <f t="shared" si="7"/>
        <v>-3.922548043569188</v>
      </c>
      <c r="L23" s="26">
        <f t="shared" si="8"/>
        <v>-2.7741880325882553</v>
      </c>
      <c r="M23" s="26">
        <f t="shared" si="9"/>
        <v>-5.603015189873171</v>
      </c>
      <c r="N23" s="12">
        <f t="shared" si="10"/>
        <v>-7.500000000000001</v>
      </c>
      <c r="O23" s="12">
        <f t="shared" si="11"/>
        <v>-6.499999999999999</v>
      </c>
      <c r="P23" s="27">
        <f t="shared" si="12"/>
        <v>-2.7437722963514855</v>
      </c>
      <c r="Q23" s="1"/>
      <c r="R23" s="1"/>
    </row>
    <row r="24" spans="1:18" ht="12.75">
      <c r="A24" s="1"/>
      <c r="B24" s="1"/>
      <c r="C24" s="22">
        <v>8</v>
      </c>
      <c r="D24" s="23">
        <f t="shared" si="2"/>
        <v>1E-08</v>
      </c>
      <c r="E24" s="24">
        <f t="shared" si="0"/>
        <v>1E-06</v>
      </c>
      <c r="F24" s="25">
        <f t="shared" si="3"/>
        <v>4.5708705E-15</v>
      </c>
      <c r="G24" s="25">
        <f t="shared" si="1"/>
        <v>0.0009927486122599492</v>
      </c>
      <c r="H24" s="25">
        <f t="shared" si="4"/>
        <v>0.021877670785028808</v>
      </c>
      <c r="I24" s="25">
        <f t="shared" si="5"/>
        <v>0.9735563499337818</v>
      </c>
      <c r="J24" s="25">
        <f t="shared" si="6"/>
        <v>0.004565979281189437</v>
      </c>
      <c r="K24" s="26">
        <f t="shared" si="7"/>
        <v>-4.663159628566924</v>
      </c>
      <c r="L24" s="26">
        <f t="shared" si="8"/>
        <v>-3.0147996175859926</v>
      </c>
      <c r="M24" s="26">
        <f t="shared" si="9"/>
        <v>-5.343626774870909</v>
      </c>
      <c r="N24" s="12">
        <f t="shared" si="10"/>
        <v>-8</v>
      </c>
      <c r="O24" s="12">
        <f t="shared" si="11"/>
        <v>-6</v>
      </c>
      <c r="P24" s="27">
        <f t="shared" si="12"/>
        <v>-3.0031607113537473</v>
      </c>
      <c r="Q24" s="1"/>
      <c r="R24" s="1"/>
    </row>
    <row r="25" spans="1:18" ht="12.75">
      <c r="A25" s="1"/>
      <c r="B25" s="1"/>
      <c r="C25" s="22">
        <v>8.5</v>
      </c>
      <c r="D25" s="23">
        <f t="shared" si="2"/>
        <v>3.162277660168378E-09</v>
      </c>
      <c r="E25" s="24">
        <f t="shared" si="0"/>
        <v>3.162277660168381E-06</v>
      </c>
      <c r="F25" s="25">
        <f t="shared" si="3"/>
        <v>1.438084058774928E-15</v>
      </c>
      <c r="G25" s="25">
        <f t="shared" si="1"/>
        <v>0.0005568419762261918</v>
      </c>
      <c r="H25" s="25">
        <f t="shared" si="4"/>
        <v>0.006953696440052865</v>
      </c>
      <c r="I25" s="25">
        <f t="shared" si="5"/>
        <v>0.9785335914047348</v>
      </c>
      <c r="J25" s="25">
        <f t="shared" si="6"/>
        <v>0.014512712155212344</v>
      </c>
      <c r="K25" s="26">
        <f t="shared" si="7"/>
        <v>-5.412052306027981</v>
      </c>
      <c r="L25" s="26">
        <f t="shared" si="8"/>
        <v>-3.263692295047049</v>
      </c>
      <c r="M25" s="26">
        <f t="shared" si="9"/>
        <v>-5.092519452331965</v>
      </c>
      <c r="N25" s="12">
        <f t="shared" si="10"/>
        <v>-8.5</v>
      </c>
      <c r="O25" s="12">
        <f t="shared" si="11"/>
        <v>-5.5</v>
      </c>
      <c r="P25" s="27">
        <f t="shared" si="12"/>
        <v>-3.254268033892691</v>
      </c>
      <c r="Q25" s="1"/>
      <c r="R25" s="1"/>
    </row>
    <row r="26" spans="1:18" ht="12.75">
      <c r="A26" s="1"/>
      <c r="B26" s="1"/>
      <c r="C26" s="22">
        <v>9</v>
      </c>
      <c r="D26" s="23">
        <f t="shared" si="2"/>
        <v>1E-09</v>
      </c>
      <c r="E26" s="24">
        <f t="shared" si="0"/>
        <v>9.999999999999999E-06</v>
      </c>
      <c r="F26" s="25">
        <f t="shared" si="3"/>
        <v>4.668705E-16</v>
      </c>
      <c r="G26" s="25">
        <f t="shared" si="1"/>
        <v>0.00031727660272125384</v>
      </c>
      <c r="H26" s="25">
        <f t="shared" si="4"/>
        <v>0.0021419215821089576</v>
      </c>
      <c r="I26" s="25">
        <f t="shared" si="5"/>
        <v>0.953155104038486</v>
      </c>
      <c r="J26" s="25">
        <f t="shared" si="6"/>
        <v>0.04470297437940499</v>
      </c>
      <c r="K26" s="26">
        <f t="shared" si="7"/>
        <v>-6.167758386544531</v>
      </c>
      <c r="L26" s="26">
        <f t="shared" si="8"/>
        <v>-3.519398375563599</v>
      </c>
      <c r="M26" s="26">
        <f t="shared" si="9"/>
        <v>-4.848225532848516</v>
      </c>
      <c r="N26" s="12">
        <f t="shared" si="10"/>
        <v>-9</v>
      </c>
      <c r="O26" s="12">
        <f t="shared" si="11"/>
        <v>-5</v>
      </c>
      <c r="P26" s="27">
        <f t="shared" si="12"/>
        <v>-3.4985619533761403</v>
      </c>
      <c r="Q26" s="1"/>
      <c r="R26" s="1"/>
    </row>
    <row r="27" spans="1:18" ht="12.75">
      <c r="A27" s="1"/>
      <c r="B27" s="1"/>
      <c r="C27" s="22">
        <v>9.5</v>
      </c>
      <c r="D27" s="23">
        <f t="shared" si="2"/>
        <v>3.1622776601683744E-10</v>
      </c>
      <c r="E27" s="24">
        <f t="shared" si="0"/>
        <v>3.162277660168384E-05</v>
      </c>
      <c r="F27" s="25">
        <f t="shared" si="3"/>
        <v>1.6169185587749264E-16</v>
      </c>
      <c r="G27" s="25">
        <f t="shared" si="1"/>
        <v>0.00018671701808014855</v>
      </c>
      <c r="H27" s="25">
        <f t="shared" si="4"/>
        <v>0.0006184603390028847</v>
      </c>
      <c r="I27" s="25">
        <f t="shared" si="5"/>
        <v>0.8703057746093997</v>
      </c>
      <c r="J27" s="25">
        <f t="shared" si="6"/>
        <v>0.12907576505159749</v>
      </c>
      <c r="K27" s="26">
        <f t="shared" si="7"/>
        <v>-6.937504242880333</v>
      </c>
      <c r="L27" s="26">
        <f t="shared" si="8"/>
        <v>-3.7891442318994013</v>
      </c>
      <c r="M27" s="26">
        <f t="shared" si="9"/>
        <v>-4.6179713891843175</v>
      </c>
      <c r="N27" s="12">
        <f t="shared" si="10"/>
        <v>-9.5</v>
      </c>
      <c r="O27" s="12">
        <f t="shared" si="11"/>
        <v>-4.499999999999999</v>
      </c>
      <c r="P27" s="27">
        <f t="shared" si="12"/>
        <v>-3.728816097040339</v>
      </c>
      <c r="Q27" s="1"/>
      <c r="R27" s="1"/>
    </row>
    <row r="28" spans="1:18" ht="12.75">
      <c r="A28" s="1"/>
      <c r="B28" s="1"/>
      <c r="C28" s="22">
        <v>10</v>
      </c>
      <c r="D28" s="23">
        <f t="shared" si="2"/>
        <v>1E-10</v>
      </c>
      <c r="E28" s="24">
        <f t="shared" si="0"/>
        <v>9.999999999999999E-05</v>
      </c>
      <c r="F28" s="25">
        <f t="shared" si="3"/>
        <v>6.53805E-17</v>
      </c>
      <c r="G28" s="25">
        <f t="shared" si="1"/>
        <v>0.00011873095166229142</v>
      </c>
      <c r="H28" s="25">
        <f t="shared" si="4"/>
        <v>0.00015295080337409474</v>
      </c>
      <c r="I28" s="25">
        <f t="shared" si="5"/>
        <v>0.6806310750147215</v>
      </c>
      <c r="J28" s="25">
        <f t="shared" si="6"/>
        <v>0.3192159741819044</v>
      </c>
      <c r="K28" s="26">
        <f t="shared" si="7"/>
        <v>-7.740884288731109</v>
      </c>
      <c r="L28" s="26">
        <f t="shared" si="8"/>
        <v>-4.092524277750177</v>
      </c>
      <c r="M28" s="26">
        <f t="shared" si="9"/>
        <v>-4.421351435035094</v>
      </c>
      <c r="N28" s="12">
        <f t="shared" si="10"/>
        <v>-10</v>
      </c>
      <c r="O28" s="12">
        <f t="shared" si="11"/>
        <v>-4</v>
      </c>
      <c r="P28" s="27">
        <f t="shared" si="12"/>
        <v>-3.9254360511895627</v>
      </c>
      <c r="Q28" s="1"/>
      <c r="R28" s="1"/>
    </row>
    <row r="29" spans="1:18" ht="12.75">
      <c r="A29" s="1"/>
      <c r="B29" s="1"/>
      <c r="C29" s="22">
        <v>10.5</v>
      </c>
      <c r="D29" s="23">
        <f t="shared" si="2"/>
        <v>3.162277660168371E-11</v>
      </c>
      <c r="E29" s="24">
        <f t="shared" si="0"/>
        <v>0.00031622776601683875</v>
      </c>
      <c r="F29" s="25">
        <f t="shared" si="3"/>
        <v>3.494363558774925E-17</v>
      </c>
      <c r="G29" s="25">
        <f t="shared" si="1"/>
        <v>8.680082917803368E-05</v>
      </c>
      <c r="H29" s="25">
        <f t="shared" si="4"/>
        <v>2.8617514553940137E-05</v>
      </c>
      <c r="I29" s="25">
        <f t="shared" si="5"/>
        <v>0.4027095449874353</v>
      </c>
      <c r="J29" s="25">
        <f t="shared" si="6"/>
        <v>0.5972618374980109</v>
      </c>
      <c r="K29" s="26">
        <f t="shared" si="7"/>
        <v>-8.604844213780629</v>
      </c>
      <c r="L29" s="26">
        <f t="shared" si="8"/>
        <v>-4.456484202799695</v>
      </c>
      <c r="M29" s="26">
        <f t="shared" si="9"/>
        <v>-4.285311360084611</v>
      </c>
      <c r="N29" s="12">
        <f t="shared" si="10"/>
        <v>-10.500000000000002</v>
      </c>
      <c r="O29" s="12">
        <f t="shared" si="11"/>
        <v>-3.4999999999999987</v>
      </c>
      <c r="P29" s="27">
        <f t="shared" si="12"/>
        <v>-4.061476126140046</v>
      </c>
      <c r="Q29" s="1"/>
      <c r="R29" s="1"/>
    </row>
    <row r="30" spans="3:18" ht="12.75">
      <c r="C30" s="22">
        <v>11</v>
      </c>
      <c r="D30" s="23">
        <f t="shared" si="2"/>
        <v>1E-11</v>
      </c>
      <c r="E30" s="24">
        <f t="shared" si="0"/>
        <v>0.001</v>
      </c>
      <c r="F30" s="25">
        <f t="shared" si="3"/>
        <v>2.53206E-17</v>
      </c>
      <c r="G30" s="25">
        <f t="shared" si="1"/>
        <v>7.388849595475152E-05</v>
      </c>
      <c r="H30" s="25">
        <f t="shared" si="4"/>
        <v>3.94935349083355E-06</v>
      </c>
      <c r="I30" s="25">
        <f t="shared" si="5"/>
        <v>0.17574623034209297</v>
      </c>
      <c r="J30" s="25">
        <f t="shared" si="6"/>
        <v>0.8242498203044162</v>
      </c>
      <c r="K30" s="26">
        <f t="shared" si="7"/>
        <v>-9.534897166241244</v>
      </c>
      <c r="L30" s="26">
        <f t="shared" si="8"/>
        <v>-4.886537155260313</v>
      </c>
      <c r="M30" s="26">
        <f t="shared" si="9"/>
        <v>-4.21536431254523</v>
      </c>
      <c r="N30" s="12">
        <f t="shared" si="10"/>
        <v>-11</v>
      </c>
      <c r="O30" s="12">
        <f t="shared" si="11"/>
        <v>-3</v>
      </c>
      <c r="P30" s="27">
        <f t="shared" si="12"/>
        <v>-4.131423173679426</v>
      </c>
      <c r="Q30" s="1"/>
      <c r="R30" s="1"/>
    </row>
    <row r="31" spans="3:18" ht="12.75">
      <c r="C31" s="22">
        <v>11.5</v>
      </c>
      <c r="D31" s="23">
        <f t="shared" si="2"/>
        <v>3.162277660168367E-12</v>
      </c>
      <c r="E31" s="24">
        <f t="shared" si="0"/>
        <v>0.003162277660168392</v>
      </c>
      <c r="F31" s="25">
        <f t="shared" si="3"/>
        <v>2.2277723558774923E-17</v>
      </c>
      <c r="G31" s="25">
        <f t="shared" si="1"/>
        <v>6.930670233980706E-05</v>
      </c>
      <c r="H31" s="25">
        <f t="shared" si="4"/>
        <v>4.4887889795459126E-07</v>
      </c>
      <c r="I31" s="25">
        <f t="shared" si="5"/>
        <v>0.0631668471449651</v>
      </c>
      <c r="J31" s="25">
        <f t="shared" si="6"/>
        <v>0.9368327039761369</v>
      </c>
      <c r="K31" s="26">
        <f t="shared" si="7"/>
        <v>-10.50709557523154</v>
      </c>
      <c r="L31" s="26">
        <f t="shared" si="8"/>
        <v>-5.358735564250607</v>
      </c>
      <c r="M31" s="26">
        <f t="shared" si="9"/>
        <v>-4.187562721535523</v>
      </c>
      <c r="N31" s="12">
        <f t="shared" si="10"/>
        <v>-11.500000000000002</v>
      </c>
      <c r="O31" s="12">
        <f t="shared" si="11"/>
        <v>-2.4999999999999982</v>
      </c>
      <c r="P31" s="27">
        <f t="shared" si="12"/>
        <v>-4.159224764689133</v>
      </c>
      <c r="Q31" s="1"/>
      <c r="R31" s="1"/>
    </row>
    <row r="32" spans="3:18" ht="12.75">
      <c r="C32" s="22">
        <v>12</v>
      </c>
      <c r="D32" s="23">
        <f t="shared" si="2"/>
        <v>1E-12</v>
      </c>
      <c r="E32" s="24">
        <f t="shared" si="0"/>
        <v>0.01</v>
      </c>
      <c r="F32" s="25">
        <f t="shared" si="3"/>
        <v>2.1315501E-17</v>
      </c>
      <c r="G32" s="25">
        <f t="shared" si="1"/>
        <v>6.779342920156388E-05</v>
      </c>
      <c r="H32" s="25">
        <f t="shared" si="4"/>
        <v>4.69142151526253E-08</v>
      </c>
      <c r="I32" s="25">
        <f t="shared" si="5"/>
        <v>0.02087682574291826</v>
      </c>
      <c r="J32" s="25">
        <f t="shared" si="6"/>
        <v>0.9791231273428666</v>
      </c>
      <c r="K32" s="26">
        <f t="shared" si="7"/>
        <v>-11.497507942345376</v>
      </c>
      <c r="L32" s="26">
        <f t="shared" si="8"/>
        <v>-5.849147931364444</v>
      </c>
      <c r="M32" s="26">
        <f t="shared" si="9"/>
        <v>-4.177975088649361</v>
      </c>
      <c r="N32" s="12">
        <f t="shared" si="10"/>
        <v>-12</v>
      </c>
      <c r="O32" s="12">
        <f t="shared" si="11"/>
        <v>-2</v>
      </c>
      <c r="P32" s="27">
        <f t="shared" si="12"/>
        <v>-4.168812397575295</v>
      </c>
      <c r="Q32" s="1"/>
      <c r="R32" s="1"/>
    </row>
    <row r="33" spans="3:18" ht="12.75">
      <c r="C33" s="22">
        <v>12.5</v>
      </c>
      <c r="D33" s="23">
        <f t="shared" si="2"/>
        <v>3.1622776601683746E-13</v>
      </c>
      <c r="E33" s="24">
        <f t="shared" si="0"/>
        <v>0.03162277660168384</v>
      </c>
      <c r="F33" s="25">
        <f t="shared" si="3"/>
        <v>2.1011221455877493E-17</v>
      </c>
      <c r="G33" s="25">
        <f t="shared" si="1"/>
        <v>6.730781310418615E-05</v>
      </c>
      <c r="H33" s="25">
        <f t="shared" si="4"/>
        <v>4.759361573052508E-09</v>
      </c>
      <c r="I33" s="25">
        <f t="shared" si="5"/>
        <v>0.006697438136711872</v>
      </c>
      <c r="J33" s="25">
        <f t="shared" si="6"/>
        <v>0.9933025571039266</v>
      </c>
      <c r="K33" s="26">
        <f t="shared" si="7"/>
        <v>-12.494385820059746</v>
      </c>
      <c r="L33" s="26">
        <f t="shared" si="8"/>
        <v>-6.346025809078814</v>
      </c>
      <c r="M33" s="26">
        <f t="shared" si="9"/>
        <v>-4.17485296636373</v>
      </c>
      <c r="N33" s="12">
        <f t="shared" si="10"/>
        <v>-12.5</v>
      </c>
      <c r="O33" s="12">
        <f t="shared" si="11"/>
        <v>-1.4999999999999993</v>
      </c>
      <c r="P33" s="27">
        <f t="shared" si="12"/>
        <v>-4.171934519860927</v>
      </c>
      <c r="Q33" s="1"/>
      <c r="R33" s="1"/>
    </row>
    <row r="34" spans="3:18" ht="12.75">
      <c r="C34" s="22">
        <v>13</v>
      </c>
      <c r="D34" s="23">
        <f t="shared" si="2"/>
        <v>1E-13</v>
      </c>
      <c r="E34" s="24">
        <f t="shared" si="0"/>
        <v>0.09999999999999999</v>
      </c>
      <c r="F34" s="25">
        <f t="shared" si="3"/>
        <v>2.091500001E-17</v>
      </c>
      <c r="G34" s="25">
        <f t="shared" si="1"/>
        <v>6.715351729347738E-05</v>
      </c>
      <c r="H34" s="25">
        <f t="shared" si="4"/>
        <v>4.781257468428755E-10</v>
      </c>
      <c r="I34" s="25">
        <f t="shared" si="5"/>
        <v>0.002127659573450796</v>
      </c>
      <c r="J34" s="25">
        <f t="shared" si="6"/>
        <v>0.9978723399484234</v>
      </c>
      <c r="K34" s="26">
        <f t="shared" si="7"/>
        <v>-13.493389104522484</v>
      </c>
      <c r="L34" s="26">
        <f t="shared" si="8"/>
        <v>-6.8450290935415525</v>
      </c>
      <c r="M34" s="26">
        <f t="shared" si="9"/>
        <v>-4.173856250826469</v>
      </c>
      <c r="N34" s="12">
        <f t="shared" si="10"/>
        <v>-13</v>
      </c>
      <c r="O34" s="12">
        <f t="shared" si="11"/>
        <v>-1</v>
      </c>
      <c r="P34" s="27">
        <f t="shared" si="12"/>
        <v>-4.172931235398187</v>
      </c>
      <c r="Q34" s="1"/>
      <c r="R34" s="1"/>
    </row>
    <row r="35" spans="3:18" ht="12.75">
      <c r="C35" s="22">
        <v>13.5</v>
      </c>
      <c r="D35" s="23">
        <f t="shared" si="2"/>
        <v>3.1622776601683714E-14</v>
      </c>
      <c r="E35" s="24">
        <f t="shared" si="0"/>
        <v>0.3162277660168387</v>
      </c>
      <c r="F35" s="25">
        <f t="shared" si="3"/>
        <v>2.088457213658775E-17</v>
      </c>
      <c r="G35" s="25">
        <f t="shared" si="1"/>
        <v>6.710465087120464E-05</v>
      </c>
      <c r="H35" s="25">
        <f t="shared" si="4"/>
        <v>4.7882235434840044E-11</v>
      </c>
      <c r="I35" s="25">
        <f t="shared" si="5"/>
        <v>0.0006738053092836043</v>
      </c>
      <c r="J35" s="25">
        <f t="shared" si="6"/>
        <v>0.9993261946428342</v>
      </c>
      <c r="K35" s="26">
        <f t="shared" si="7"/>
        <v>-14.493072961098653</v>
      </c>
      <c r="L35" s="26">
        <f t="shared" si="8"/>
        <v>-7.344712950117721</v>
      </c>
      <c r="M35" s="26">
        <f t="shared" si="9"/>
        <v>-4.173540107402636</v>
      </c>
      <c r="N35" s="12">
        <f t="shared" si="10"/>
        <v>-13.500000000000002</v>
      </c>
      <c r="O35" s="12">
        <f t="shared" si="11"/>
        <v>-0.49999999999999895</v>
      </c>
      <c r="P35" s="27">
        <f t="shared" si="12"/>
        <v>-4.17324737882202</v>
      </c>
      <c r="Q35" s="1"/>
      <c r="R35" s="1"/>
    </row>
    <row r="36" spans="3:18" ht="12.75">
      <c r="C36" s="22">
        <v>14</v>
      </c>
      <c r="D36" s="23">
        <f t="shared" si="2"/>
        <v>1E-14</v>
      </c>
      <c r="E36" s="24">
        <f t="shared" si="0"/>
        <v>1</v>
      </c>
      <c r="F36" s="25">
        <f t="shared" si="3"/>
        <v>2.08749500001E-17</v>
      </c>
      <c r="G36" s="25">
        <f t="shared" si="1"/>
        <v>6.708919054731903E-05</v>
      </c>
      <c r="H36" s="25">
        <f t="shared" si="4"/>
        <v>4.7904306357390534E-12</v>
      </c>
      <c r="I36" s="25">
        <f t="shared" si="5"/>
        <v>0.00021317416329038786</v>
      </c>
      <c r="J36" s="25">
        <f t="shared" si="6"/>
        <v>0.9997868258319191</v>
      </c>
      <c r="K36" s="26">
        <f t="shared" si="7"/>
        <v>-15.49297289192542</v>
      </c>
      <c r="L36" s="26">
        <f t="shared" si="8"/>
        <v>-7.8446128809444895</v>
      </c>
      <c r="M36" s="26">
        <f t="shared" si="9"/>
        <v>-4.173440038229406</v>
      </c>
      <c r="N36" s="12">
        <f t="shared" si="10"/>
        <v>-14</v>
      </c>
      <c r="O36" s="12">
        <f t="shared" si="11"/>
        <v>0</v>
      </c>
      <c r="P36" s="27">
        <f t="shared" si="12"/>
        <v>-4.17334744799525</v>
      </c>
      <c r="Q36" s="1"/>
      <c r="R36" s="1"/>
    </row>
    <row r="37" spans="3:18" ht="12.75">
      <c r="C37" s="13"/>
      <c r="D37" s="13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2.75"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2.75"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3"/>
      <c r="D40" s="13"/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ht="12">
      <c r="C45" s="2"/>
    </row>
    <row r="46" ht="12">
      <c r="C46" s="2"/>
    </row>
    <row r="47" ht="12">
      <c r="C47" s="2"/>
    </row>
    <row r="48" ht="12">
      <c r="C48" s="2"/>
    </row>
    <row r="49" ht="12">
      <c r="C49" s="2"/>
    </row>
  </sheetData>
  <sheetProtection password="D12E" sheet="1" scenarios="1"/>
  <printOptions/>
  <pageMargins left="0.75" right="0.75" top="1" bottom="1" header="0.5" footer="0.5"/>
  <pageSetup horizontalDpi="600" verticalDpi="600" orientation="landscape" paperSize="9" r:id="rId2"/>
  <headerFooter alignWithMargins="0">
    <oddHeader>&amp;LBoris Pihlar&amp;R&amp;F</oddHeader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Boris Pihlar</cp:lastModifiedBy>
  <cp:lastPrinted>2006-03-22T13:53:48Z</cp:lastPrinted>
  <dcterms:created xsi:type="dcterms:W3CDTF">2006-03-07T20:00:06Z</dcterms:created>
  <dcterms:modified xsi:type="dcterms:W3CDTF">2006-03-22T13:58:11Z</dcterms:modified>
  <cp:category/>
  <cp:version/>
  <cp:contentType/>
  <cp:contentStatus/>
</cp:coreProperties>
</file>