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1360" windowHeight="8700" activeTab="1"/>
  </bookViews>
  <sheets>
    <sheet name="logX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<sst xmlns="http://schemas.openxmlformats.org/spreadsheetml/2006/main" count="32" uniqueCount="26">
  <si>
    <t>Kislina</t>
  </si>
  <si>
    <t>HA</t>
  </si>
  <si>
    <t>H</t>
  </si>
  <si>
    <t>pH</t>
  </si>
  <si>
    <t>F</t>
  </si>
  <si>
    <t>A</t>
  </si>
  <si>
    <t>alfa0</t>
  </si>
  <si>
    <t>alfa1</t>
  </si>
  <si>
    <t>log(alfa0)</t>
  </si>
  <si>
    <t>log(alfa1)</t>
  </si>
  <si>
    <t>pKa</t>
  </si>
  <si>
    <r>
      <t>K</t>
    </r>
    <r>
      <rPr>
        <b/>
        <sz val="10"/>
        <rFont val="Times New Roman"/>
        <family val="1"/>
      </rPr>
      <t>a1</t>
    </r>
  </si>
  <si>
    <t>OH</t>
  </si>
  <si>
    <t>log (H)</t>
  </si>
  <si>
    <t>log(OH)</t>
  </si>
  <si>
    <r>
      <t>K</t>
    </r>
    <r>
      <rPr>
        <b/>
        <sz val="10"/>
        <rFont val="Times New Roman"/>
        <family val="1"/>
      </rPr>
      <t>w</t>
    </r>
  </si>
  <si>
    <r>
      <t>H</t>
    </r>
    <r>
      <rPr>
        <b/>
        <sz val="10"/>
        <rFont val="Times New Roman"/>
        <family val="1"/>
      </rPr>
      <t>2</t>
    </r>
    <r>
      <rPr>
        <b/>
        <sz val="14"/>
        <rFont val="Times New Roman"/>
        <family val="1"/>
      </rPr>
      <t>A</t>
    </r>
  </si>
  <si>
    <t>alfa2</t>
  </si>
  <si>
    <t>log(alfa2)</t>
  </si>
  <si>
    <r>
      <t>K</t>
    </r>
    <r>
      <rPr>
        <b/>
        <sz val="10"/>
        <rFont val="Times New Roman"/>
        <family val="1"/>
      </rPr>
      <t>a2</t>
    </r>
  </si>
  <si>
    <r>
      <t>Porazdelitveni diagram H</t>
    </r>
    <r>
      <rPr>
        <b/>
        <sz val="10"/>
        <rFont val="Times New Roman"/>
        <family val="1"/>
      </rPr>
      <t>2</t>
    </r>
    <r>
      <rPr>
        <b/>
        <sz val="14"/>
        <rFont val="Times New Roman"/>
        <family val="1"/>
      </rPr>
      <t>A</t>
    </r>
  </si>
  <si>
    <r>
      <t>C</t>
    </r>
    <r>
      <rPr>
        <b/>
        <sz val="12"/>
        <rFont val="Times New Roman"/>
        <family val="1"/>
      </rPr>
      <t>(M</t>
    </r>
    <r>
      <rPr>
        <b/>
        <sz val="10"/>
        <rFont val="Times New Roman"/>
        <family val="1"/>
      </rPr>
      <t>)</t>
    </r>
  </si>
  <si>
    <t xml:space="preserve">Navodilo:  </t>
  </si>
  <si>
    <t xml:space="preserve">v koloni C8-C36 pa pH pri katerem želimo izračunati porazdelitev. </t>
  </si>
  <si>
    <t>Logaritemsko porazdelitev zvrsti prikazuje list logX.</t>
  </si>
  <si>
    <t>v polja B4 - B6 vstavimo podatke o kislini,</t>
  </si>
</sst>
</file>

<file path=xl/styles.xml><?xml version="1.0" encoding="utf-8"?>
<styleSheet xmlns="http://schemas.openxmlformats.org/spreadsheetml/2006/main">
  <numFmts count="12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0000"/>
    <numFmt numFmtId="165" formatCode="0.0000"/>
    <numFmt numFmtId="166" formatCode="0.000"/>
    <numFmt numFmtId="167" formatCode="0.0"/>
  </numFmts>
  <fonts count="1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4"/>
      <name val="Times New Roman"/>
      <family val="1"/>
    </font>
    <font>
      <b/>
      <sz val="12"/>
      <name val="Arial"/>
      <family val="0"/>
    </font>
    <font>
      <sz val="12"/>
      <name val="Arial"/>
      <family val="0"/>
    </font>
    <font>
      <b/>
      <sz val="15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1" xfId="0" applyFont="1" applyBorder="1" applyAlignment="1">
      <alignment/>
    </xf>
    <xf numFmtId="166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11" fontId="0" fillId="0" borderId="0" xfId="0" applyNumberFormat="1" applyBorder="1" applyAlignment="1">
      <alignment/>
    </xf>
    <xf numFmtId="0" fontId="0" fillId="0" borderId="2" xfId="0" applyBorder="1" applyAlignment="1">
      <alignment horizontal="center"/>
    </xf>
    <xf numFmtId="11" fontId="0" fillId="0" borderId="2" xfId="0" applyNumberFormat="1" applyBorder="1" applyAlignment="1">
      <alignment horizontal="center"/>
    </xf>
    <xf numFmtId="11" fontId="0" fillId="0" borderId="2" xfId="0" applyNumberFormat="1" applyBorder="1" applyAlignment="1">
      <alignment/>
    </xf>
    <xf numFmtId="0" fontId="0" fillId="0" borderId="1" xfId="0" applyBorder="1" applyAlignment="1" applyProtection="1">
      <alignment/>
      <protection/>
    </xf>
    <xf numFmtId="0" fontId="0" fillId="0" borderId="3" xfId="0" applyBorder="1" applyAlignment="1" applyProtection="1">
      <alignment/>
      <protection/>
    </xf>
    <xf numFmtId="0" fontId="4" fillId="0" borderId="4" xfId="0" applyFont="1" applyFill="1" applyBorder="1" applyAlignment="1" applyProtection="1">
      <alignment horizontal="center"/>
      <protection/>
    </xf>
    <xf numFmtId="166" fontId="0" fillId="0" borderId="0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Alignment="1">
      <alignment horizontal="center"/>
    </xf>
    <xf numFmtId="0" fontId="0" fillId="0" borderId="5" xfId="0" applyBorder="1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8" xfId="0" applyFont="1" applyFill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4" fillId="0" borderId="4" xfId="0" applyFont="1" applyBorder="1" applyAlignment="1">
      <alignment horizontal="center"/>
    </xf>
    <xf numFmtId="0" fontId="0" fillId="0" borderId="4" xfId="0" applyBorder="1" applyAlignment="1" applyProtection="1">
      <alignment/>
      <protection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10" fillId="2" borderId="0" xfId="0" applyFont="1" applyFill="1" applyAlignment="1">
      <alignment/>
    </xf>
    <xf numFmtId="11" fontId="1" fillId="2" borderId="1" xfId="0" applyNumberFormat="1" applyFon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Logaritemski porazdelitveni diagram</a:t>
            </a:r>
          </a:p>
        </c:rich>
      </c:tx>
      <c:layout>
        <c:manualLayout>
          <c:xMode val="factor"/>
          <c:yMode val="factor"/>
          <c:x val="-0.01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21"/>
          <c:w val="0.888"/>
          <c:h val="0.82075"/>
        </c:manualLayout>
      </c:layout>
      <c:scatterChart>
        <c:scatterStyle val="smoothMarker"/>
        <c:varyColors val="0"/>
        <c:ser>
          <c:idx val="4"/>
          <c:order val="0"/>
          <c:tx>
            <c:strRef>
              <c:f>Data!$K$6</c:f>
              <c:strCache>
                <c:ptCount val="1"/>
                <c:pt idx="0">
                  <c:v>HA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Data!$C$8:$C$36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Data!$K$8:$K$36</c:f>
              <c:numCache>
                <c:ptCount val="29"/>
                <c:pt idx="0">
                  <c:v>-3.004321378082588</c:v>
                </c:pt>
                <c:pt idx="1">
                  <c:v>-2.5135209642062226</c:v>
                </c:pt>
                <c:pt idx="2">
                  <c:v>-2.041393079971211</c:v>
                </c:pt>
                <c:pt idx="3">
                  <c:v>-1.6193343475925392</c:v>
                </c:pt>
                <c:pt idx="4">
                  <c:v>-1.3010517098452263</c:v>
                </c:pt>
                <c:pt idx="5">
                  <c:v>-1.1194353761180458</c:v>
                </c:pt>
                <c:pt idx="6">
                  <c:v>-1.0417873189717517</c:v>
                </c:pt>
                <c:pt idx="7">
                  <c:v>-1.0148501474329092</c:v>
                </c:pt>
                <c:pt idx="8">
                  <c:v>-1.0086001717619175</c:v>
                </c:pt>
                <c:pt idx="9">
                  <c:v>-1.0148501474329092</c:v>
                </c:pt>
                <c:pt idx="10">
                  <c:v>-1.0417873189717517</c:v>
                </c:pt>
                <c:pt idx="11">
                  <c:v>-1.1194353761180458</c:v>
                </c:pt>
                <c:pt idx="12">
                  <c:v>-1.3010517098452263</c:v>
                </c:pt>
                <c:pt idx="13">
                  <c:v>-1.6193343475925401</c:v>
                </c:pt>
                <c:pt idx="14">
                  <c:v>-2.0413930799712108</c:v>
                </c:pt>
                <c:pt idx="15">
                  <c:v>-2.513520964206224</c:v>
                </c:pt>
                <c:pt idx="16">
                  <c:v>-3.004321378082588</c:v>
                </c:pt>
                <c:pt idx="17">
                  <c:v>-3.501371193265609</c:v>
                </c:pt>
                <c:pt idx="18">
                  <c:v>-4.000434077522705</c:v>
                </c:pt>
                <c:pt idx="19">
                  <c:v>-4.500137314268001</c:v>
                </c:pt>
                <c:pt idx="20">
                  <c:v>-5.000043427277297</c:v>
                </c:pt>
                <c:pt idx="21">
                  <c:v>-5.500013733380283</c:v>
                </c:pt>
                <c:pt idx="22">
                  <c:v>-6.000004342923109</c:v>
                </c:pt>
                <c:pt idx="23">
                  <c:v>-6.500001373357569</c:v>
                </c:pt>
                <c:pt idx="24">
                  <c:v>-7.0000004342942646</c:v>
                </c:pt>
                <c:pt idx="25">
                  <c:v>-7.500000137335952</c:v>
                </c:pt>
                <c:pt idx="26">
                  <c:v>-8.000000043429447</c:v>
                </c:pt>
                <c:pt idx="27">
                  <c:v>-8.500000013733597</c:v>
                </c:pt>
                <c:pt idx="28">
                  <c:v>-9.000000004342946</c:v>
                </c:pt>
              </c:numCache>
            </c:numRef>
          </c:yVal>
          <c:smooth val="1"/>
        </c:ser>
        <c:ser>
          <c:idx val="5"/>
          <c:order val="1"/>
          <c:tx>
            <c:strRef>
              <c:f>Data!$L$6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Data!$C$8:$C$36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Data!$L$8:$L$36</c:f>
              <c:numCache>
                <c:ptCount val="29"/>
                <c:pt idx="0">
                  <c:v>-9.004321378082588</c:v>
                </c:pt>
                <c:pt idx="1">
                  <c:v>-8.013520964206222</c:v>
                </c:pt>
                <c:pt idx="2">
                  <c:v>-7.041393079971211</c:v>
                </c:pt>
                <c:pt idx="3">
                  <c:v>-6.119334347592539</c:v>
                </c:pt>
                <c:pt idx="4">
                  <c:v>-5.301051709845226</c:v>
                </c:pt>
                <c:pt idx="5">
                  <c:v>-4.619435376118045</c:v>
                </c:pt>
                <c:pt idx="6">
                  <c:v>-4.0417873189717515</c:v>
                </c:pt>
                <c:pt idx="7">
                  <c:v>-3.514850147432909</c:v>
                </c:pt>
                <c:pt idx="8">
                  <c:v>-3.0086001717619175</c:v>
                </c:pt>
                <c:pt idx="9">
                  <c:v>-2.5148501474329086</c:v>
                </c:pt>
                <c:pt idx="10">
                  <c:v>-2.041787318971752</c:v>
                </c:pt>
                <c:pt idx="11">
                  <c:v>-1.6194353761180456</c:v>
                </c:pt>
                <c:pt idx="12">
                  <c:v>-1.3010517098452263</c:v>
                </c:pt>
                <c:pt idx="13">
                  <c:v>-1.119334347592539</c:v>
                </c:pt>
                <c:pt idx="14">
                  <c:v>-1.041393079971211</c:v>
                </c:pt>
                <c:pt idx="15">
                  <c:v>-1.0135209642062228</c:v>
                </c:pt>
                <c:pt idx="16">
                  <c:v>-1.004321378082588</c:v>
                </c:pt>
                <c:pt idx="17">
                  <c:v>-1.0013711932656089</c:v>
                </c:pt>
                <c:pt idx="18">
                  <c:v>-1.0004340775227045</c:v>
                </c:pt>
                <c:pt idx="19">
                  <c:v>-1.000137314268</c:v>
                </c:pt>
                <c:pt idx="20">
                  <c:v>-1.000043427277297</c:v>
                </c:pt>
                <c:pt idx="21">
                  <c:v>-1.0000137333802814</c:v>
                </c:pt>
                <c:pt idx="22">
                  <c:v>-1.0000043429231087</c:v>
                </c:pt>
                <c:pt idx="23">
                  <c:v>-1.000001373357567</c:v>
                </c:pt>
                <c:pt idx="24">
                  <c:v>-1.0000004342942648</c:v>
                </c:pt>
                <c:pt idx="25">
                  <c:v>-1.0000001373359522</c:v>
                </c:pt>
                <c:pt idx="26">
                  <c:v>-1.000000043429446</c:v>
                </c:pt>
                <c:pt idx="27">
                  <c:v>-1.0000000137335971</c:v>
                </c:pt>
                <c:pt idx="28">
                  <c:v>-1.000000004342945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Data!$M$6</c:f>
              <c:strCache>
                <c:ptCount val="1"/>
                <c:pt idx="0">
                  <c:v>H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Data!$C$8:$C$36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Data!$M$8:$M$36</c:f>
              <c:numCache>
                <c:ptCount val="29"/>
                <c:pt idx="0">
                  <c:v>0</c:v>
                </c:pt>
                <c:pt idx="1">
                  <c:v>-0.5</c:v>
                </c:pt>
                <c:pt idx="2">
                  <c:v>-1</c:v>
                </c:pt>
                <c:pt idx="3">
                  <c:v>-1.5000000000000002</c:v>
                </c:pt>
                <c:pt idx="4">
                  <c:v>-2</c:v>
                </c:pt>
                <c:pt idx="5">
                  <c:v>-2.5000000000000004</c:v>
                </c:pt>
                <c:pt idx="6">
                  <c:v>-3</c:v>
                </c:pt>
                <c:pt idx="7">
                  <c:v>-3.5</c:v>
                </c:pt>
                <c:pt idx="8">
                  <c:v>-4</c:v>
                </c:pt>
                <c:pt idx="9">
                  <c:v>-4.500000000000001</c:v>
                </c:pt>
                <c:pt idx="10">
                  <c:v>-5</c:v>
                </c:pt>
                <c:pt idx="11">
                  <c:v>-5.5</c:v>
                </c:pt>
                <c:pt idx="12">
                  <c:v>-6</c:v>
                </c:pt>
                <c:pt idx="13">
                  <c:v>-6.500000000000001</c:v>
                </c:pt>
                <c:pt idx="14">
                  <c:v>-7</c:v>
                </c:pt>
                <c:pt idx="15">
                  <c:v>-7.500000000000001</c:v>
                </c:pt>
                <c:pt idx="16">
                  <c:v>-8</c:v>
                </c:pt>
                <c:pt idx="17">
                  <c:v>-8.5</c:v>
                </c:pt>
                <c:pt idx="18">
                  <c:v>-9</c:v>
                </c:pt>
                <c:pt idx="19">
                  <c:v>-9.5</c:v>
                </c:pt>
                <c:pt idx="20">
                  <c:v>-10</c:v>
                </c:pt>
                <c:pt idx="21">
                  <c:v>-10.500000000000002</c:v>
                </c:pt>
                <c:pt idx="22">
                  <c:v>-11</c:v>
                </c:pt>
                <c:pt idx="23">
                  <c:v>-11.500000000000002</c:v>
                </c:pt>
                <c:pt idx="24">
                  <c:v>-12</c:v>
                </c:pt>
                <c:pt idx="25">
                  <c:v>-12.5</c:v>
                </c:pt>
                <c:pt idx="26">
                  <c:v>-13</c:v>
                </c:pt>
                <c:pt idx="27">
                  <c:v>-13.500000000000002</c:v>
                </c:pt>
                <c:pt idx="28">
                  <c:v>-14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Data!$N$6</c:f>
              <c:strCache>
                <c:ptCount val="1"/>
                <c:pt idx="0">
                  <c:v>OH</c:v>
                </c:pt>
              </c:strCache>
            </c:strRef>
          </c:tx>
          <c:spPr>
            <a:ln w="127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Data!$C$8:$C$36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Data!$N$8:$N$36</c:f>
              <c:numCache>
                <c:ptCount val="29"/>
                <c:pt idx="0">
                  <c:v>-14</c:v>
                </c:pt>
                <c:pt idx="1">
                  <c:v>-13.5</c:v>
                </c:pt>
                <c:pt idx="2">
                  <c:v>-13</c:v>
                </c:pt>
                <c:pt idx="3">
                  <c:v>-12.5</c:v>
                </c:pt>
                <c:pt idx="4">
                  <c:v>-12</c:v>
                </c:pt>
                <c:pt idx="5">
                  <c:v>-11.5</c:v>
                </c:pt>
                <c:pt idx="6">
                  <c:v>-11</c:v>
                </c:pt>
                <c:pt idx="7">
                  <c:v>-10.5</c:v>
                </c:pt>
                <c:pt idx="8">
                  <c:v>-10</c:v>
                </c:pt>
                <c:pt idx="9">
                  <c:v>-9.5</c:v>
                </c:pt>
                <c:pt idx="10">
                  <c:v>-9</c:v>
                </c:pt>
                <c:pt idx="11">
                  <c:v>-8.5</c:v>
                </c:pt>
                <c:pt idx="12">
                  <c:v>-8</c:v>
                </c:pt>
                <c:pt idx="13">
                  <c:v>-7.499999999999999</c:v>
                </c:pt>
                <c:pt idx="14">
                  <c:v>-7</c:v>
                </c:pt>
                <c:pt idx="15">
                  <c:v>-6.499999999999999</c:v>
                </c:pt>
                <c:pt idx="16">
                  <c:v>-6</c:v>
                </c:pt>
                <c:pt idx="17">
                  <c:v>-5.5</c:v>
                </c:pt>
                <c:pt idx="18">
                  <c:v>-5</c:v>
                </c:pt>
                <c:pt idx="19">
                  <c:v>-4.499999999999999</c:v>
                </c:pt>
                <c:pt idx="20">
                  <c:v>-4</c:v>
                </c:pt>
                <c:pt idx="21">
                  <c:v>-3.4999999999999987</c:v>
                </c:pt>
                <c:pt idx="22">
                  <c:v>-3</c:v>
                </c:pt>
                <c:pt idx="23">
                  <c:v>-2.4999999999999982</c:v>
                </c:pt>
                <c:pt idx="24">
                  <c:v>-2</c:v>
                </c:pt>
                <c:pt idx="25">
                  <c:v>-1.4999999999999993</c:v>
                </c:pt>
                <c:pt idx="26">
                  <c:v>-1</c:v>
                </c:pt>
                <c:pt idx="27">
                  <c:v>-0.49999999999999895</c:v>
                </c:pt>
                <c:pt idx="28">
                  <c:v>0</c:v>
                </c:pt>
              </c:numCache>
            </c:numRef>
          </c:yVal>
          <c:smooth val="1"/>
        </c:ser>
        <c:ser>
          <c:idx val="2"/>
          <c:order val="4"/>
          <c:tx>
            <c:strRef>
              <c:f>Data!$J$6</c:f>
              <c:strCache>
                <c:ptCount val="1"/>
                <c:pt idx="0">
                  <c:v>H2A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Data!$C$8:$C$36</c:f>
              <c:numCache>
                <c:ptCount val="2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</c:numCache>
            </c:numRef>
          </c:xVal>
          <c:yVal>
            <c:numRef>
              <c:f>Data!$J$8:$J$36</c:f>
              <c:numCache>
                <c:ptCount val="29"/>
                <c:pt idx="0">
                  <c:v>-1.004321378082588</c:v>
                </c:pt>
                <c:pt idx="1">
                  <c:v>-1.0135209642062228</c:v>
                </c:pt>
                <c:pt idx="2">
                  <c:v>-1.041393079971211</c:v>
                </c:pt>
                <c:pt idx="3">
                  <c:v>-1.1193343475925395</c:v>
                </c:pt>
                <c:pt idx="4">
                  <c:v>-1.3010517098452263</c:v>
                </c:pt>
                <c:pt idx="5">
                  <c:v>-1.6194353761180462</c:v>
                </c:pt>
                <c:pt idx="6">
                  <c:v>-2.041787318971752</c:v>
                </c:pt>
                <c:pt idx="7">
                  <c:v>-2.5148501474329095</c:v>
                </c:pt>
                <c:pt idx="8">
                  <c:v>-3.0086001717619175</c:v>
                </c:pt>
                <c:pt idx="9">
                  <c:v>-3.51485014743291</c:v>
                </c:pt>
                <c:pt idx="10">
                  <c:v>-4.0417873189717515</c:v>
                </c:pt>
                <c:pt idx="11">
                  <c:v>-4.619435376118046</c:v>
                </c:pt>
                <c:pt idx="12">
                  <c:v>-5.301051709845226</c:v>
                </c:pt>
                <c:pt idx="13">
                  <c:v>-6.119334347592541</c:v>
                </c:pt>
                <c:pt idx="14">
                  <c:v>-7.041393079971211</c:v>
                </c:pt>
                <c:pt idx="15">
                  <c:v>-8.013520964206226</c:v>
                </c:pt>
                <c:pt idx="16">
                  <c:v>-9.004321378082588</c:v>
                </c:pt>
                <c:pt idx="17">
                  <c:v>-10.001371193265609</c:v>
                </c:pt>
                <c:pt idx="18">
                  <c:v>-11.000434077522705</c:v>
                </c:pt>
                <c:pt idx="19">
                  <c:v>-12.000137314268</c:v>
                </c:pt>
                <c:pt idx="20">
                  <c:v>-13.000043427277296</c:v>
                </c:pt>
                <c:pt idx="21">
                  <c:v>-14.000013733380284</c:v>
                </c:pt>
                <c:pt idx="22">
                  <c:v>-15.00000434292311</c:v>
                </c:pt>
                <c:pt idx="23">
                  <c:v>-16.00000137335757</c:v>
                </c:pt>
                <c:pt idx="24">
                  <c:v>-17.000000434294265</c:v>
                </c:pt>
                <c:pt idx="25">
                  <c:v>-18.000000137335952</c:v>
                </c:pt>
                <c:pt idx="26">
                  <c:v>-19.000000043429445</c:v>
                </c:pt>
                <c:pt idx="27">
                  <c:v>-20.0000000137336</c:v>
                </c:pt>
                <c:pt idx="28">
                  <c:v>-21.000000004342944</c:v>
                </c:pt>
              </c:numCache>
            </c:numRef>
          </c:yVal>
          <c:smooth val="1"/>
        </c:ser>
        <c:axId val="45896802"/>
        <c:axId val="10418035"/>
      </c:scatterChart>
      <c:valAx>
        <c:axId val="45896802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10418035"/>
        <c:crossesAt val="-14"/>
        <c:crossBetween val="midCat"/>
        <c:dispUnits/>
        <c:minorUnit val="0.2"/>
      </c:valAx>
      <c:valAx>
        <c:axId val="10418035"/>
        <c:scaling>
          <c:orientation val="minMax"/>
          <c:min val="-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log[X]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in"/>
        <c:tickLblPos val="nextTo"/>
        <c:crossAx val="45896802"/>
        <c:crossesAt val="0"/>
        <c:crossBetween val="midCat"/>
        <c:dispUnits/>
        <c:majorUnit val="2"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/>
              <a:t>Porazdelitveni diagram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2"/>
          <c:order val="0"/>
          <c:tx>
            <c:strRef>
              <c:f>Data!$H$6</c:f>
              <c:strCache>
                <c:ptCount val="1"/>
                <c:pt idx="0">
                  <c:v>HA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Data!$C$8:$C$36</c:f>
              <c:numCache/>
            </c:numRef>
          </c:xVal>
          <c:yVal>
            <c:numRef>
              <c:f>Data!$H$8:$H$36</c:f>
              <c:numCache/>
            </c:numRef>
          </c:yVal>
          <c:smooth val="1"/>
        </c:ser>
        <c:ser>
          <c:idx val="3"/>
          <c:order val="1"/>
          <c:tx>
            <c:strRef>
              <c:f>Data!$I$6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Data!$C$8:$C$36</c:f>
              <c:numCache/>
            </c:numRef>
          </c:xVal>
          <c:yVal>
            <c:numRef>
              <c:f>Data!$I$8:$I$36</c:f>
              <c:numCache/>
            </c:numRef>
          </c:yVal>
          <c:smooth val="1"/>
        </c:ser>
        <c:ser>
          <c:idx val="0"/>
          <c:order val="2"/>
          <c:tx>
            <c:strRef>
              <c:f>Data!$G$6</c:f>
              <c:strCache>
                <c:ptCount val="1"/>
                <c:pt idx="0">
                  <c:v>H2A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Data!$C$8:$C$36</c:f>
              <c:numCache/>
            </c:numRef>
          </c:xVal>
          <c:yVal>
            <c:numRef>
              <c:f>Data!$G$8:$G$36</c:f>
              <c:numCache/>
            </c:numRef>
          </c:yVal>
          <c:smooth val="1"/>
        </c:ser>
        <c:axId val="26653452"/>
        <c:axId val="38554477"/>
      </c:scatterChart>
      <c:valAx>
        <c:axId val="26653452"/>
        <c:scaling>
          <c:orientation val="minMax"/>
          <c:max val="1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in"/>
        <c:tickLblPos val="nextTo"/>
        <c:crossAx val="38554477"/>
        <c:crosses val="autoZero"/>
        <c:crossBetween val="midCat"/>
        <c:dispUnits/>
        <c:majorUnit val="2"/>
        <c:minorUnit val="0.2"/>
      </c:valAx>
      <c:valAx>
        <c:axId val="3855447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alfa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in"/>
        <c:tickLblPos val="nextTo"/>
        <c:crossAx val="26653452"/>
        <c:crosses val="autoZero"/>
        <c:crossBetween val="midCat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pageSetup horizontalDpi="600" verticalDpi="600" orientation="landscape" paperSize="9"/>
  <headerFooter>
    <oddHeader>&amp;LB. Pihlar&amp;R&amp;F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8</xdr:row>
      <xdr:rowOff>66675</xdr:rowOff>
    </xdr:from>
    <xdr:to>
      <xdr:col>9</xdr:col>
      <xdr:colOff>161925</xdr:colOff>
      <xdr:row>34</xdr:row>
      <xdr:rowOff>114300</xdr:rowOff>
    </xdr:to>
    <xdr:graphicFrame>
      <xdr:nvGraphicFramePr>
        <xdr:cNvPr id="1" name="Chart 1"/>
        <xdr:cNvGraphicFramePr/>
      </xdr:nvGraphicFramePr>
      <xdr:xfrm>
        <a:off x="123825" y="1647825"/>
        <a:ext cx="578167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M2" sqref="M2"/>
    </sheetView>
  </sheetViews>
  <sheetFormatPr defaultColWidth="9.140625" defaultRowHeight="12.75"/>
  <cols>
    <col min="2" max="2" width="11.421875" style="0" customWidth="1"/>
    <col min="8" max="8" width="9.8515625" style="0" customWidth="1"/>
    <col min="9" max="10" width="10.00390625" style="0" customWidth="1"/>
    <col min="11" max="11" width="10.28125" style="0" customWidth="1"/>
    <col min="12" max="12" width="11.28125" style="0" customWidth="1"/>
  </cols>
  <sheetData>
    <row r="1" ht="17.25">
      <c r="A1" s="29" t="s">
        <v>20</v>
      </c>
    </row>
    <row r="2" spans="5:11" ht="15">
      <c r="E2" s="31" t="s">
        <v>22</v>
      </c>
      <c r="F2" s="32"/>
      <c r="G2" s="32"/>
      <c r="H2" s="32"/>
      <c r="I2" s="32"/>
      <c r="J2" s="32"/>
      <c r="K2" s="32"/>
    </row>
    <row r="3" spans="1:11" ht="15">
      <c r="A3" s="30" t="s">
        <v>0</v>
      </c>
      <c r="B3" s="30" t="s">
        <v>1</v>
      </c>
      <c r="C3" s="30" t="s">
        <v>10</v>
      </c>
      <c r="E3" s="33" t="s">
        <v>25</v>
      </c>
      <c r="F3" s="33"/>
      <c r="G3" s="33"/>
      <c r="H3" s="33"/>
      <c r="I3" s="33"/>
      <c r="J3" s="33"/>
      <c r="K3" s="32"/>
    </row>
    <row r="4" spans="1:11" ht="15">
      <c r="A4" s="3" t="s">
        <v>11</v>
      </c>
      <c r="B4" s="34">
        <v>0.01</v>
      </c>
      <c r="C4" s="16">
        <f>-LOG(B4)</f>
        <v>2</v>
      </c>
      <c r="E4" s="33" t="s">
        <v>23</v>
      </c>
      <c r="F4" s="32"/>
      <c r="G4" s="33"/>
      <c r="H4" s="33"/>
      <c r="I4" s="33"/>
      <c r="J4" s="33"/>
      <c r="K4" s="32"/>
    </row>
    <row r="5" spans="1:11" ht="15">
      <c r="A5" s="3" t="s">
        <v>19</v>
      </c>
      <c r="B5" s="34">
        <v>1E-06</v>
      </c>
      <c r="C5" s="4">
        <f>-LOG(B5)</f>
        <v>6</v>
      </c>
      <c r="E5" s="33" t="s">
        <v>24</v>
      </c>
      <c r="F5" s="32"/>
      <c r="G5" s="33"/>
      <c r="H5" s="33"/>
      <c r="I5" s="33"/>
      <c r="J5" s="33"/>
      <c r="K5" s="32"/>
    </row>
    <row r="6" spans="1:14" ht="18" thickBot="1">
      <c r="A6" s="3" t="s">
        <v>21</v>
      </c>
      <c r="B6" s="34">
        <v>0.1</v>
      </c>
      <c r="C6" s="26"/>
      <c r="D6" s="26"/>
      <c r="E6" s="26"/>
      <c r="F6" s="26"/>
      <c r="G6" s="27" t="s">
        <v>16</v>
      </c>
      <c r="H6" s="27" t="s">
        <v>1</v>
      </c>
      <c r="I6" s="27" t="s">
        <v>5</v>
      </c>
      <c r="J6" s="27" t="s">
        <v>16</v>
      </c>
      <c r="K6" s="27" t="s">
        <v>1</v>
      </c>
      <c r="L6" s="27" t="s">
        <v>5</v>
      </c>
      <c r="M6" s="13" t="s">
        <v>2</v>
      </c>
      <c r="N6" s="13" t="s">
        <v>12</v>
      </c>
    </row>
    <row r="7" spans="1:14" ht="15.75" thickBot="1">
      <c r="A7" s="3" t="s">
        <v>15</v>
      </c>
      <c r="B7" s="34">
        <v>1E-14</v>
      </c>
      <c r="C7" s="19" t="s">
        <v>3</v>
      </c>
      <c r="D7" s="20" t="s">
        <v>2</v>
      </c>
      <c r="E7" s="20" t="s">
        <v>12</v>
      </c>
      <c r="F7" s="20" t="s">
        <v>4</v>
      </c>
      <c r="G7" s="20" t="s">
        <v>6</v>
      </c>
      <c r="H7" s="20" t="s">
        <v>7</v>
      </c>
      <c r="I7" s="21" t="s">
        <v>17</v>
      </c>
      <c r="J7" s="20" t="s">
        <v>8</v>
      </c>
      <c r="K7" s="22" t="s">
        <v>9</v>
      </c>
      <c r="L7" s="23" t="s">
        <v>18</v>
      </c>
      <c r="M7" s="24" t="s">
        <v>13</v>
      </c>
      <c r="N7" s="25" t="s">
        <v>14</v>
      </c>
    </row>
    <row r="8" spans="1:14" ht="13.5" thickTop="1">
      <c r="A8" s="1"/>
      <c r="B8" s="1"/>
      <c r="C8" s="35">
        <v>0</v>
      </c>
      <c r="D8" s="5">
        <f>10^-C8</f>
        <v>1</v>
      </c>
      <c r="E8" s="6">
        <f aca="true" t="shared" si="0" ref="E8:E36">$B$7/D8</f>
        <v>1E-14</v>
      </c>
      <c r="F8" s="7">
        <f>D8*D8+$B$4*D8+$B$4*$B$5</f>
        <v>1.01000001</v>
      </c>
      <c r="G8" s="7">
        <f>D8*D8/F8</f>
        <v>0.9900990000980298</v>
      </c>
      <c r="H8" s="7">
        <f>$B$4*D8/F8</f>
        <v>0.009900990000980298</v>
      </c>
      <c r="I8" s="7">
        <f>$B$4*$B$5/F8</f>
        <v>9.900990000980297E-09</v>
      </c>
      <c r="J8" s="14">
        <f>LOG(G8*$B$6)</f>
        <v>-1.004321378082588</v>
      </c>
      <c r="K8" s="14">
        <f aca="true" t="shared" si="1" ref="K8:L23">LOG(H8*$B$6)</f>
        <v>-3.004321378082588</v>
      </c>
      <c r="L8" s="14">
        <f t="shared" si="1"/>
        <v>-9.004321378082588</v>
      </c>
      <c r="M8" s="17">
        <f>LOG(D8)</f>
        <v>0</v>
      </c>
      <c r="N8" s="18">
        <f>LOG(E8)</f>
        <v>-14</v>
      </c>
    </row>
    <row r="9" spans="1:14" ht="12.75">
      <c r="A9" s="1"/>
      <c r="B9" s="1"/>
      <c r="C9" s="35">
        <v>0.5</v>
      </c>
      <c r="D9" s="5">
        <f aca="true" t="shared" si="2" ref="D9:D36">10^-C9</f>
        <v>0.31622776601683794</v>
      </c>
      <c r="E9" s="6">
        <f t="shared" si="0"/>
        <v>3.162277660168379E-14</v>
      </c>
      <c r="F9" s="7">
        <f aca="true" t="shared" si="3" ref="F9:F36">D9*D9+$B$4*D9+$B$4*$B$5</f>
        <v>0.10316228766016838</v>
      </c>
      <c r="G9" s="7">
        <f aca="true" t="shared" si="4" ref="G9:G36">D9*D9/F9</f>
        <v>0.9693464760050163</v>
      </c>
      <c r="H9" s="7">
        <f aca="true" t="shared" si="5" ref="H9:H36">$B$4*D9/F9</f>
        <v>0.03065342706033607</v>
      </c>
      <c r="I9" s="7">
        <f aca="true" t="shared" si="6" ref="I9:I36">$B$4*$B$5/F9</f>
        <v>9.693464760050163E-08</v>
      </c>
      <c r="J9" s="14">
        <f aca="true" t="shared" si="7" ref="J9:L35">LOG(G9*$B$6)</f>
        <v>-1.0135209642062228</v>
      </c>
      <c r="K9" s="14">
        <f t="shared" si="1"/>
        <v>-2.5135209642062226</v>
      </c>
      <c r="L9" s="14">
        <f t="shared" si="1"/>
        <v>-8.013520964206222</v>
      </c>
      <c r="M9" s="11">
        <f aca="true" t="shared" si="8" ref="M9:M36">LOG(D9)</f>
        <v>-0.5</v>
      </c>
      <c r="N9" s="12">
        <f aca="true" t="shared" si="9" ref="N9:N36">LOG(E9)</f>
        <v>-13.5</v>
      </c>
    </row>
    <row r="10" spans="1:14" ht="12.75">
      <c r="A10" s="1"/>
      <c r="B10" s="1"/>
      <c r="C10" s="35">
        <v>1</v>
      </c>
      <c r="D10" s="5">
        <f t="shared" si="2"/>
        <v>0.1</v>
      </c>
      <c r="E10" s="6">
        <f t="shared" si="0"/>
        <v>9.999999999999999E-14</v>
      </c>
      <c r="F10" s="7">
        <f t="shared" si="3"/>
        <v>0.011000010000000003</v>
      </c>
      <c r="G10" s="7">
        <f t="shared" si="4"/>
        <v>0.9090900826453794</v>
      </c>
      <c r="H10" s="7">
        <f t="shared" si="5"/>
        <v>0.09090900826453792</v>
      </c>
      <c r="I10" s="7">
        <f t="shared" si="6"/>
        <v>9.090900826453792E-07</v>
      </c>
      <c r="J10" s="14">
        <f t="shared" si="7"/>
        <v>-1.041393079971211</v>
      </c>
      <c r="K10" s="14">
        <f t="shared" si="1"/>
        <v>-2.041393079971211</v>
      </c>
      <c r="L10" s="14">
        <f t="shared" si="1"/>
        <v>-7.041393079971211</v>
      </c>
      <c r="M10" s="11">
        <f t="shared" si="8"/>
        <v>-1</v>
      </c>
      <c r="N10" s="12">
        <f t="shared" si="9"/>
        <v>-13</v>
      </c>
    </row>
    <row r="11" spans="1:14" ht="12.75">
      <c r="A11" s="1"/>
      <c r="B11" s="1"/>
      <c r="C11" s="35">
        <v>1.5</v>
      </c>
      <c r="D11" s="5">
        <f t="shared" si="2"/>
        <v>0.031622776601683784</v>
      </c>
      <c r="E11" s="6">
        <f t="shared" si="0"/>
        <v>3.16227766016838E-13</v>
      </c>
      <c r="F11" s="7">
        <f t="shared" si="3"/>
        <v>0.0013162377660168373</v>
      </c>
      <c r="G11" s="7">
        <f t="shared" si="4"/>
        <v>0.7597411545378857</v>
      </c>
      <c r="H11" s="7">
        <f t="shared" si="5"/>
        <v>0.2402512480505689</v>
      </c>
      <c r="I11" s="7">
        <f t="shared" si="6"/>
        <v>7.597411545378862E-06</v>
      </c>
      <c r="J11" s="14">
        <f t="shared" si="7"/>
        <v>-1.1193343475925395</v>
      </c>
      <c r="K11" s="14">
        <f t="shared" si="1"/>
        <v>-1.6193343475925392</v>
      </c>
      <c r="L11" s="14">
        <f t="shared" si="1"/>
        <v>-6.119334347592539</v>
      </c>
      <c r="M11" s="11">
        <f t="shared" si="8"/>
        <v>-1.5000000000000002</v>
      </c>
      <c r="N11" s="12">
        <f t="shared" si="9"/>
        <v>-12.5</v>
      </c>
    </row>
    <row r="12" spans="1:14" ht="12.75">
      <c r="A12" s="1"/>
      <c r="B12" s="1"/>
      <c r="C12" s="35">
        <v>2</v>
      </c>
      <c r="D12" s="5">
        <f t="shared" si="2"/>
        <v>0.01</v>
      </c>
      <c r="E12" s="6">
        <f t="shared" si="0"/>
        <v>1E-12</v>
      </c>
      <c r="F12" s="7">
        <f t="shared" si="3"/>
        <v>0.00020001</v>
      </c>
      <c r="G12" s="7">
        <f t="shared" si="4"/>
        <v>0.4999750012499375</v>
      </c>
      <c r="H12" s="7">
        <f t="shared" si="5"/>
        <v>0.4999750012499375</v>
      </c>
      <c r="I12" s="7">
        <f t="shared" si="6"/>
        <v>4.999750012499375E-05</v>
      </c>
      <c r="J12" s="14">
        <f t="shared" si="7"/>
        <v>-1.3010517098452263</v>
      </c>
      <c r="K12" s="14">
        <f t="shared" si="1"/>
        <v>-1.3010517098452263</v>
      </c>
      <c r="L12" s="14">
        <f t="shared" si="1"/>
        <v>-5.301051709845226</v>
      </c>
      <c r="M12" s="11">
        <f t="shared" si="8"/>
        <v>-2</v>
      </c>
      <c r="N12" s="12">
        <f t="shared" si="9"/>
        <v>-12</v>
      </c>
    </row>
    <row r="13" spans="1:14" ht="12.75">
      <c r="A13" s="1"/>
      <c r="B13" s="1"/>
      <c r="C13" s="35">
        <v>2.5</v>
      </c>
      <c r="D13" s="5">
        <f t="shared" si="2"/>
        <v>0.0031622776601683764</v>
      </c>
      <c r="E13" s="6">
        <f t="shared" si="0"/>
        <v>3.1622776601683822E-12</v>
      </c>
      <c r="F13" s="7">
        <f t="shared" si="3"/>
        <v>4.163277660168374E-05</v>
      </c>
      <c r="G13" s="7">
        <f t="shared" si="4"/>
        <v>0.2401953656772331</v>
      </c>
      <c r="H13" s="7">
        <f t="shared" si="5"/>
        <v>0.7595644389570897</v>
      </c>
      <c r="I13" s="7">
        <f t="shared" si="6"/>
        <v>0.00024019536567723357</v>
      </c>
      <c r="J13" s="14">
        <f t="shared" si="7"/>
        <v>-1.6194353761180462</v>
      </c>
      <c r="K13" s="14">
        <f t="shared" si="1"/>
        <v>-1.1194353761180458</v>
      </c>
      <c r="L13" s="14">
        <f t="shared" si="1"/>
        <v>-4.619435376118045</v>
      </c>
      <c r="M13" s="11">
        <f t="shared" si="8"/>
        <v>-2.5000000000000004</v>
      </c>
      <c r="N13" s="12">
        <f t="shared" si="9"/>
        <v>-11.5</v>
      </c>
    </row>
    <row r="14" spans="1:14" ht="12.75">
      <c r="A14" s="1"/>
      <c r="B14" s="1"/>
      <c r="C14" s="35">
        <v>3</v>
      </c>
      <c r="D14" s="5">
        <f t="shared" si="2"/>
        <v>0.001</v>
      </c>
      <c r="E14" s="6">
        <f t="shared" si="0"/>
        <v>1E-11</v>
      </c>
      <c r="F14" s="7">
        <f t="shared" si="3"/>
        <v>1.1010000000000001E-05</v>
      </c>
      <c r="G14" s="7">
        <f t="shared" si="4"/>
        <v>0.0908265213442325</v>
      </c>
      <c r="H14" s="7">
        <f t="shared" si="5"/>
        <v>0.9082652134423251</v>
      </c>
      <c r="I14" s="7">
        <f t="shared" si="6"/>
        <v>0.000908265213442325</v>
      </c>
      <c r="J14" s="14">
        <f t="shared" si="7"/>
        <v>-2.041787318971752</v>
      </c>
      <c r="K14" s="14">
        <f t="shared" si="1"/>
        <v>-1.0417873189717517</v>
      </c>
      <c r="L14" s="14">
        <f t="shared" si="1"/>
        <v>-4.0417873189717515</v>
      </c>
      <c r="M14" s="11">
        <f t="shared" si="8"/>
        <v>-3</v>
      </c>
      <c r="N14" s="12">
        <f t="shared" si="9"/>
        <v>-11</v>
      </c>
    </row>
    <row r="15" spans="1:14" ht="12.75">
      <c r="A15" s="1"/>
      <c r="B15" s="1"/>
      <c r="C15" s="35">
        <v>3.5</v>
      </c>
      <c r="D15" s="5">
        <f t="shared" si="2"/>
        <v>0.00031622776601683783</v>
      </c>
      <c r="E15" s="6">
        <f t="shared" si="0"/>
        <v>3.16227766016838E-11</v>
      </c>
      <c r="F15" s="7">
        <f t="shared" si="3"/>
        <v>3.272277660168378E-06</v>
      </c>
      <c r="G15" s="7">
        <f t="shared" si="4"/>
        <v>0.03055975390390751</v>
      </c>
      <c r="H15" s="7">
        <f t="shared" si="5"/>
        <v>0.9663842707057018</v>
      </c>
      <c r="I15" s="7">
        <f t="shared" si="6"/>
        <v>0.0030559753903907534</v>
      </c>
      <c r="J15" s="14">
        <f t="shared" si="7"/>
        <v>-2.5148501474329095</v>
      </c>
      <c r="K15" s="14">
        <f t="shared" si="1"/>
        <v>-1.0148501474329092</v>
      </c>
      <c r="L15" s="14">
        <f t="shared" si="1"/>
        <v>-3.514850147432909</v>
      </c>
      <c r="M15" s="11">
        <f t="shared" si="8"/>
        <v>-3.5</v>
      </c>
      <c r="N15" s="12">
        <f t="shared" si="9"/>
        <v>-10.5</v>
      </c>
    </row>
    <row r="16" spans="1:14" ht="12.75">
      <c r="A16" s="1"/>
      <c r="B16" s="1"/>
      <c r="C16" s="35">
        <v>4</v>
      </c>
      <c r="D16" s="5">
        <f t="shared" si="2"/>
        <v>0.0001</v>
      </c>
      <c r="E16" s="6">
        <f t="shared" si="0"/>
        <v>9.999999999999999E-11</v>
      </c>
      <c r="F16" s="7">
        <f t="shared" si="3"/>
        <v>1.02E-06</v>
      </c>
      <c r="G16" s="7">
        <f t="shared" si="4"/>
        <v>0.00980392156862745</v>
      </c>
      <c r="H16" s="7">
        <f t="shared" si="5"/>
        <v>0.9803921568627453</v>
      </c>
      <c r="I16" s="7">
        <f t="shared" si="6"/>
        <v>0.00980392156862745</v>
      </c>
      <c r="J16" s="14">
        <f t="shared" si="7"/>
        <v>-3.0086001717619175</v>
      </c>
      <c r="K16" s="14">
        <f t="shared" si="1"/>
        <v>-1.0086001717619175</v>
      </c>
      <c r="L16" s="14">
        <f t="shared" si="1"/>
        <v>-3.0086001717619175</v>
      </c>
      <c r="M16" s="11">
        <f t="shared" si="8"/>
        <v>-4</v>
      </c>
      <c r="N16" s="12">
        <f t="shared" si="9"/>
        <v>-10</v>
      </c>
    </row>
    <row r="17" spans="1:14" ht="12.75">
      <c r="A17" s="1"/>
      <c r="B17" s="1"/>
      <c r="C17" s="35">
        <v>4.5</v>
      </c>
      <c r="D17" s="5">
        <f t="shared" si="2"/>
        <v>3.162277660168375E-05</v>
      </c>
      <c r="E17" s="6">
        <f t="shared" si="0"/>
        <v>3.1622776601683837E-10</v>
      </c>
      <c r="F17" s="7">
        <f t="shared" si="3"/>
        <v>3.2722776601683753E-07</v>
      </c>
      <c r="G17" s="7">
        <f t="shared" si="4"/>
        <v>0.0030559753903907473</v>
      </c>
      <c r="H17" s="7">
        <f t="shared" si="5"/>
        <v>0.9663842707057015</v>
      </c>
      <c r="I17" s="7">
        <f t="shared" si="6"/>
        <v>0.03055975390390756</v>
      </c>
      <c r="J17" s="14">
        <f t="shared" si="7"/>
        <v>-3.51485014743291</v>
      </c>
      <c r="K17" s="14">
        <f t="shared" si="1"/>
        <v>-1.0148501474329092</v>
      </c>
      <c r="L17" s="14">
        <f t="shared" si="1"/>
        <v>-2.5148501474329086</v>
      </c>
      <c r="M17" s="11">
        <f t="shared" si="8"/>
        <v>-4.500000000000001</v>
      </c>
      <c r="N17" s="12">
        <f t="shared" si="9"/>
        <v>-9.5</v>
      </c>
    </row>
    <row r="18" spans="1:14" ht="12.75">
      <c r="A18" s="1"/>
      <c r="B18" s="1"/>
      <c r="C18" s="35">
        <v>5</v>
      </c>
      <c r="D18" s="5">
        <f t="shared" si="2"/>
        <v>1E-05</v>
      </c>
      <c r="E18" s="6">
        <f t="shared" si="0"/>
        <v>9.999999999999999E-10</v>
      </c>
      <c r="F18" s="7">
        <f t="shared" si="3"/>
        <v>1.101E-07</v>
      </c>
      <c r="G18" s="7">
        <f t="shared" si="4"/>
        <v>0.0009082652134423253</v>
      </c>
      <c r="H18" s="7">
        <f t="shared" si="5"/>
        <v>0.9082652134423252</v>
      </c>
      <c r="I18" s="7">
        <f t="shared" si="6"/>
        <v>0.09082652134423252</v>
      </c>
      <c r="J18" s="14">
        <f t="shared" si="7"/>
        <v>-4.0417873189717515</v>
      </c>
      <c r="K18" s="14">
        <f t="shared" si="1"/>
        <v>-1.0417873189717517</v>
      </c>
      <c r="L18" s="14">
        <f t="shared" si="1"/>
        <v>-2.041787318971752</v>
      </c>
      <c r="M18" s="11">
        <f t="shared" si="8"/>
        <v>-5</v>
      </c>
      <c r="N18" s="12">
        <f t="shared" si="9"/>
        <v>-9</v>
      </c>
    </row>
    <row r="19" spans="1:14" ht="12.75">
      <c r="A19" s="1"/>
      <c r="B19" s="1"/>
      <c r="C19" s="35">
        <v>5.5</v>
      </c>
      <c r="D19" s="5">
        <f t="shared" si="2"/>
        <v>3.1622776601683767E-06</v>
      </c>
      <c r="E19" s="6">
        <f t="shared" si="0"/>
        <v>3.162277660168382E-09</v>
      </c>
      <c r="F19" s="7">
        <f t="shared" si="3"/>
        <v>4.163277660168376E-08</v>
      </c>
      <c r="G19" s="7">
        <f t="shared" si="4"/>
        <v>0.00024019536567723306</v>
      </c>
      <c r="H19" s="7">
        <f t="shared" si="5"/>
        <v>0.7595644389570895</v>
      </c>
      <c r="I19" s="7">
        <f t="shared" si="6"/>
        <v>0.24019536567723346</v>
      </c>
      <c r="J19" s="14">
        <f t="shared" si="7"/>
        <v>-4.619435376118046</v>
      </c>
      <c r="K19" s="14">
        <f t="shared" si="1"/>
        <v>-1.1194353761180458</v>
      </c>
      <c r="L19" s="14">
        <f t="shared" si="1"/>
        <v>-1.6194353761180456</v>
      </c>
      <c r="M19" s="11">
        <f t="shared" si="8"/>
        <v>-5.5</v>
      </c>
      <c r="N19" s="12">
        <f t="shared" si="9"/>
        <v>-8.5</v>
      </c>
    </row>
    <row r="20" spans="1:14" ht="12.75">
      <c r="A20" s="1"/>
      <c r="B20" s="1"/>
      <c r="C20" s="35">
        <v>6</v>
      </c>
      <c r="D20" s="5">
        <f t="shared" si="2"/>
        <v>1E-06</v>
      </c>
      <c r="E20" s="6">
        <f t="shared" si="0"/>
        <v>1E-08</v>
      </c>
      <c r="F20" s="7">
        <f t="shared" si="3"/>
        <v>2.0001E-08</v>
      </c>
      <c r="G20" s="7">
        <f t="shared" si="4"/>
        <v>4.999750012499375E-05</v>
      </c>
      <c r="H20" s="7">
        <f t="shared" si="5"/>
        <v>0.4999750012499375</v>
      </c>
      <c r="I20" s="7">
        <f t="shared" si="6"/>
        <v>0.4999750012499375</v>
      </c>
      <c r="J20" s="14">
        <f t="shared" si="7"/>
        <v>-5.301051709845226</v>
      </c>
      <c r="K20" s="14">
        <f t="shared" si="1"/>
        <v>-1.3010517098452263</v>
      </c>
      <c r="L20" s="14">
        <f t="shared" si="1"/>
        <v>-1.3010517098452263</v>
      </c>
      <c r="M20" s="11">
        <f t="shared" si="8"/>
        <v>-6</v>
      </c>
      <c r="N20" s="12">
        <f t="shared" si="9"/>
        <v>-8</v>
      </c>
    </row>
    <row r="21" spans="1:14" ht="12.75">
      <c r="A21" s="1"/>
      <c r="B21" s="1"/>
      <c r="C21" s="35">
        <v>6.5</v>
      </c>
      <c r="D21" s="5">
        <f t="shared" si="2"/>
        <v>3.1622776601683734E-07</v>
      </c>
      <c r="E21" s="6">
        <f t="shared" si="0"/>
        <v>3.162277660168385E-08</v>
      </c>
      <c r="F21" s="7">
        <f t="shared" si="3"/>
        <v>1.3162377660168374E-08</v>
      </c>
      <c r="G21" s="7">
        <f t="shared" si="4"/>
        <v>7.597411545378832E-06</v>
      </c>
      <c r="H21" s="7">
        <f t="shared" si="5"/>
        <v>0.2402512480505685</v>
      </c>
      <c r="I21" s="7">
        <f t="shared" si="6"/>
        <v>0.7597411545378862</v>
      </c>
      <c r="J21" s="14">
        <f t="shared" si="7"/>
        <v>-6.119334347592541</v>
      </c>
      <c r="K21" s="14">
        <f t="shared" si="1"/>
        <v>-1.6193343475925401</v>
      </c>
      <c r="L21" s="14">
        <f t="shared" si="1"/>
        <v>-1.119334347592539</v>
      </c>
      <c r="M21" s="11">
        <f t="shared" si="8"/>
        <v>-6.500000000000001</v>
      </c>
      <c r="N21" s="12">
        <f t="shared" si="9"/>
        <v>-7.499999999999999</v>
      </c>
    </row>
    <row r="22" spans="1:14" ht="12.75">
      <c r="A22" s="1"/>
      <c r="B22" s="1"/>
      <c r="C22" s="35">
        <v>7</v>
      </c>
      <c r="D22" s="5">
        <f t="shared" si="2"/>
        <v>1E-07</v>
      </c>
      <c r="E22" s="6">
        <f t="shared" si="0"/>
        <v>1.0000000000000001E-07</v>
      </c>
      <c r="F22" s="7">
        <f t="shared" si="3"/>
        <v>1.100001E-08</v>
      </c>
      <c r="G22" s="7">
        <f t="shared" si="4"/>
        <v>9.090900826453792E-07</v>
      </c>
      <c r="H22" s="7">
        <f t="shared" si="5"/>
        <v>0.09090900826453795</v>
      </c>
      <c r="I22" s="7">
        <f t="shared" si="6"/>
        <v>0.9090900826453794</v>
      </c>
      <c r="J22" s="14">
        <f t="shared" si="7"/>
        <v>-7.041393079971211</v>
      </c>
      <c r="K22" s="14">
        <f t="shared" si="1"/>
        <v>-2.0413930799712108</v>
      </c>
      <c r="L22" s="14">
        <f t="shared" si="1"/>
        <v>-1.041393079971211</v>
      </c>
      <c r="M22" s="11">
        <f t="shared" si="8"/>
        <v>-7</v>
      </c>
      <c r="N22" s="12">
        <f t="shared" si="9"/>
        <v>-7</v>
      </c>
    </row>
    <row r="23" spans="1:14" ht="12.75">
      <c r="A23" s="1"/>
      <c r="B23" s="1"/>
      <c r="C23" s="35">
        <v>7.5</v>
      </c>
      <c r="D23" s="5">
        <f t="shared" si="2"/>
        <v>3.16227766016837E-08</v>
      </c>
      <c r="E23" s="6">
        <f t="shared" si="0"/>
        <v>3.1622776601683887E-07</v>
      </c>
      <c r="F23" s="7">
        <f t="shared" si="3"/>
        <v>1.0316228766016838E-08</v>
      </c>
      <c r="G23" s="7">
        <f t="shared" si="4"/>
        <v>9.693464760050105E-08</v>
      </c>
      <c r="H23" s="7">
        <f t="shared" si="5"/>
        <v>0.030653427060335983</v>
      </c>
      <c r="I23" s="7">
        <f t="shared" si="6"/>
        <v>0.9693464760050163</v>
      </c>
      <c r="J23" s="14">
        <f t="shared" si="7"/>
        <v>-8.013520964206226</v>
      </c>
      <c r="K23" s="14">
        <f t="shared" si="1"/>
        <v>-2.513520964206224</v>
      </c>
      <c r="L23" s="14">
        <f t="shared" si="1"/>
        <v>-1.0135209642062228</v>
      </c>
      <c r="M23" s="11">
        <f t="shared" si="8"/>
        <v>-7.500000000000001</v>
      </c>
      <c r="N23" s="12">
        <f t="shared" si="9"/>
        <v>-6.499999999999999</v>
      </c>
    </row>
    <row r="24" spans="1:14" ht="12.75">
      <c r="A24" s="1"/>
      <c r="B24" s="1"/>
      <c r="C24" s="35">
        <v>8</v>
      </c>
      <c r="D24" s="5">
        <f t="shared" si="2"/>
        <v>1E-08</v>
      </c>
      <c r="E24" s="6">
        <f t="shared" si="0"/>
        <v>1E-06</v>
      </c>
      <c r="F24" s="7">
        <f t="shared" si="3"/>
        <v>1.01000001E-08</v>
      </c>
      <c r="G24" s="7">
        <f t="shared" si="4"/>
        <v>9.900990000980299E-09</v>
      </c>
      <c r="H24" s="7">
        <f t="shared" si="5"/>
        <v>0.009900990000980298</v>
      </c>
      <c r="I24" s="7">
        <f t="shared" si="6"/>
        <v>0.9900990000980298</v>
      </c>
      <c r="J24" s="14">
        <f t="shared" si="7"/>
        <v>-9.004321378082588</v>
      </c>
      <c r="K24" s="14">
        <f t="shared" si="7"/>
        <v>-3.004321378082588</v>
      </c>
      <c r="L24" s="14">
        <f t="shared" si="7"/>
        <v>-1.004321378082588</v>
      </c>
      <c r="M24" s="11">
        <f t="shared" si="8"/>
        <v>-8</v>
      </c>
      <c r="N24" s="12">
        <f t="shared" si="9"/>
        <v>-6</v>
      </c>
    </row>
    <row r="25" spans="1:14" ht="12.75">
      <c r="A25" s="1"/>
      <c r="B25" s="1"/>
      <c r="C25" s="35">
        <v>8.5</v>
      </c>
      <c r="D25" s="5">
        <f t="shared" si="2"/>
        <v>3.162277660168378E-09</v>
      </c>
      <c r="E25" s="6">
        <f t="shared" si="0"/>
        <v>3.162277660168381E-06</v>
      </c>
      <c r="F25" s="7">
        <f t="shared" si="3"/>
        <v>1.0031622786601685E-08</v>
      </c>
      <c r="G25" s="7">
        <f t="shared" si="4"/>
        <v>9.968476898230336E-10</v>
      </c>
      <c r="H25" s="7">
        <f t="shared" si="5"/>
        <v>0.0031523091801178385</v>
      </c>
      <c r="I25" s="7">
        <f t="shared" si="6"/>
        <v>0.9968476898230344</v>
      </c>
      <c r="J25" s="14">
        <f t="shared" si="7"/>
        <v>-10.001371193265609</v>
      </c>
      <c r="K25" s="14">
        <f t="shared" si="7"/>
        <v>-3.501371193265609</v>
      </c>
      <c r="L25" s="14">
        <f t="shared" si="7"/>
        <v>-1.0013711932656089</v>
      </c>
      <c r="M25" s="11">
        <f t="shared" si="8"/>
        <v>-8.5</v>
      </c>
      <c r="N25" s="12">
        <f t="shared" si="9"/>
        <v>-5.5</v>
      </c>
    </row>
    <row r="26" spans="1:14" ht="12.75">
      <c r="A26" s="1"/>
      <c r="B26" s="1"/>
      <c r="C26" s="35">
        <v>9</v>
      </c>
      <c r="D26" s="5">
        <f t="shared" si="2"/>
        <v>1E-09</v>
      </c>
      <c r="E26" s="6">
        <f t="shared" si="0"/>
        <v>9.999999999999999E-06</v>
      </c>
      <c r="F26" s="7">
        <f t="shared" si="3"/>
        <v>1.0010000001E-08</v>
      </c>
      <c r="G26" s="7">
        <f t="shared" si="4"/>
        <v>9.990009989011988E-11</v>
      </c>
      <c r="H26" s="7">
        <f t="shared" si="5"/>
        <v>0.0009990009989011988</v>
      </c>
      <c r="I26" s="7">
        <f t="shared" si="6"/>
        <v>0.9990009989011988</v>
      </c>
      <c r="J26" s="14">
        <f t="shared" si="7"/>
        <v>-11.000434077522705</v>
      </c>
      <c r="K26" s="14">
        <f t="shared" si="7"/>
        <v>-4.000434077522705</v>
      </c>
      <c r="L26" s="14">
        <f t="shared" si="7"/>
        <v>-1.0004340775227045</v>
      </c>
      <c r="M26" s="11">
        <f t="shared" si="8"/>
        <v>-9</v>
      </c>
      <c r="N26" s="12">
        <f t="shared" si="9"/>
        <v>-5</v>
      </c>
    </row>
    <row r="27" spans="1:14" ht="12.75">
      <c r="A27" s="1"/>
      <c r="B27" s="1"/>
      <c r="C27" s="35">
        <v>9.5</v>
      </c>
      <c r="D27" s="5">
        <f t="shared" si="2"/>
        <v>3.1622776601683744E-10</v>
      </c>
      <c r="E27" s="6">
        <f t="shared" si="0"/>
        <v>3.162277660168384E-05</v>
      </c>
      <c r="F27" s="7">
        <f t="shared" si="3"/>
        <v>1.0003162277760168E-08</v>
      </c>
      <c r="G27" s="7">
        <f t="shared" si="4"/>
        <v>9.996838721923736E-12</v>
      </c>
      <c r="H27" s="7">
        <f t="shared" si="5"/>
        <v>0.00031612779762645694</v>
      </c>
      <c r="I27" s="7">
        <f t="shared" si="6"/>
        <v>0.9996838721923768</v>
      </c>
      <c r="J27" s="14">
        <f t="shared" si="7"/>
        <v>-12.000137314268</v>
      </c>
      <c r="K27" s="14">
        <f t="shared" si="7"/>
        <v>-4.500137314268001</v>
      </c>
      <c r="L27" s="14">
        <f t="shared" si="7"/>
        <v>-1.000137314268</v>
      </c>
      <c r="M27" s="11">
        <f t="shared" si="8"/>
        <v>-9.5</v>
      </c>
      <c r="N27" s="12">
        <f t="shared" si="9"/>
        <v>-4.499999999999999</v>
      </c>
    </row>
    <row r="28" spans="1:14" ht="12.75">
      <c r="A28" s="1"/>
      <c r="B28" s="1"/>
      <c r="C28" s="35">
        <v>10</v>
      </c>
      <c r="D28" s="5">
        <f t="shared" si="2"/>
        <v>1E-10</v>
      </c>
      <c r="E28" s="6">
        <f t="shared" si="0"/>
        <v>9.999999999999999E-05</v>
      </c>
      <c r="F28" s="7">
        <f t="shared" si="3"/>
        <v>1.000100000001E-08</v>
      </c>
      <c r="G28" s="7">
        <f t="shared" si="4"/>
        <v>9.999000099980004E-13</v>
      </c>
      <c r="H28" s="7">
        <f t="shared" si="5"/>
        <v>9.999000099980002E-05</v>
      </c>
      <c r="I28" s="7">
        <f t="shared" si="6"/>
        <v>0.9999000099980003</v>
      </c>
      <c r="J28" s="14">
        <f t="shared" si="7"/>
        <v>-13.000043427277296</v>
      </c>
      <c r="K28" s="14">
        <f t="shared" si="7"/>
        <v>-5.000043427277297</v>
      </c>
      <c r="L28" s="14">
        <f t="shared" si="7"/>
        <v>-1.000043427277297</v>
      </c>
      <c r="M28" s="11">
        <f t="shared" si="8"/>
        <v>-10</v>
      </c>
      <c r="N28" s="12">
        <f t="shared" si="9"/>
        <v>-4</v>
      </c>
    </row>
    <row r="29" spans="1:14" ht="12.75">
      <c r="A29" s="1"/>
      <c r="B29" s="1"/>
      <c r="C29" s="35">
        <v>10.5</v>
      </c>
      <c r="D29" s="5">
        <f t="shared" si="2"/>
        <v>3.162277660168371E-11</v>
      </c>
      <c r="E29" s="6">
        <f t="shared" si="0"/>
        <v>0.00031622776601683875</v>
      </c>
      <c r="F29" s="7">
        <f t="shared" si="3"/>
        <v>1.0000316227767017E-08</v>
      </c>
      <c r="G29" s="7">
        <f t="shared" si="4"/>
        <v>9.999683782232612E-14</v>
      </c>
      <c r="H29" s="7">
        <f t="shared" si="5"/>
        <v>3.162177663330233E-05</v>
      </c>
      <c r="I29" s="7">
        <f t="shared" si="6"/>
        <v>0.9999683782232667</v>
      </c>
      <c r="J29" s="14">
        <f t="shared" si="7"/>
        <v>-14.000013733380284</v>
      </c>
      <c r="K29" s="14">
        <f t="shared" si="7"/>
        <v>-5.500013733380283</v>
      </c>
      <c r="L29" s="14">
        <f t="shared" si="7"/>
        <v>-1.0000137333802814</v>
      </c>
      <c r="M29" s="11">
        <f t="shared" si="8"/>
        <v>-10.500000000000002</v>
      </c>
      <c r="N29" s="12">
        <f t="shared" si="9"/>
        <v>-3.4999999999999987</v>
      </c>
    </row>
    <row r="30" spans="3:14" ht="12">
      <c r="C30" s="35">
        <v>11</v>
      </c>
      <c r="D30" s="5">
        <f t="shared" si="2"/>
        <v>1E-11</v>
      </c>
      <c r="E30" s="6">
        <f t="shared" si="0"/>
        <v>0.001</v>
      </c>
      <c r="F30" s="7">
        <f t="shared" si="3"/>
        <v>1.00001000000001E-08</v>
      </c>
      <c r="G30" s="7">
        <f t="shared" si="4"/>
        <v>9.99990000099989E-15</v>
      </c>
      <c r="H30" s="7">
        <f t="shared" si="5"/>
        <v>9.999900000999889E-06</v>
      </c>
      <c r="I30" s="7">
        <f t="shared" si="6"/>
        <v>0.9999900000999891</v>
      </c>
      <c r="J30" s="14">
        <f t="shared" si="7"/>
        <v>-15.00000434292311</v>
      </c>
      <c r="K30" s="14">
        <f t="shared" si="7"/>
        <v>-6.000004342923109</v>
      </c>
      <c r="L30" s="14">
        <f t="shared" si="7"/>
        <v>-1.0000043429231087</v>
      </c>
      <c r="M30" s="11">
        <f t="shared" si="8"/>
        <v>-11</v>
      </c>
      <c r="N30" s="12">
        <f t="shared" si="9"/>
        <v>-3</v>
      </c>
    </row>
    <row r="31" spans="3:14" ht="12">
      <c r="C31" s="35">
        <v>11.5</v>
      </c>
      <c r="D31" s="5">
        <f t="shared" si="2"/>
        <v>3.162277660168367E-12</v>
      </c>
      <c r="E31" s="6">
        <f t="shared" si="0"/>
        <v>0.003162277660168392</v>
      </c>
      <c r="F31" s="7">
        <f t="shared" si="3"/>
        <v>1.0000031622776612E-08</v>
      </c>
      <c r="G31" s="7">
        <f t="shared" si="4"/>
        <v>9.99996837732331E-16</v>
      </c>
      <c r="H31" s="7">
        <f t="shared" si="5"/>
        <v>3.1622676601999864E-06</v>
      </c>
      <c r="I31" s="7">
        <f t="shared" si="6"/>
        <v>0.9999968377323388</v>
      </c>
      <c r="J31" s="14">
        <f t="shared" si="7"/>
        <v>-16.00000137335757</v>
      </c>
      <c r="K31" s="14">
        <f t="shared" si="7"/>
        <v>-6.500001373357569</v>
      </c>
      <c r="L31" s="14">
        <f t="shared" si="7"/>
        <v>-1.000001373357567</v>
      </c>
      <c r="M31" s="11">
        <f t="shared" si="8"/>
        <v>-11.500000000000002</v>
      </c>
      <c r="N31" s="12">
        <f t="shared" si="9"/>
        <v>-2.4999999999999982</v>
      </c>
    </row>
    <row r="32" spans="3:14" ht="12">
      <c r="C32" s="35">
        <v>12</v>
      </c>
      <c r="D32" s="5">
        <f t="shared" si="2"/>
        <v>1E-12</v>
      </c>
      <c r="E32" s="6">
        <f t="shared" si="0"/>
        <v>0.01</v>
      </c>
      <c r="F32" s="7">
        <f t="shared" si="3"/>
        <v>1.0000010000000002E-08</v>
      </c>
      <c r="G32" s="7">
        <f t="shared" si="4"/>
        <v>9.999990000009998E-17</v>
      </c>
      <c r="H32" s="7">
        <f t="shared" si="5"/>
        <v>9.999990000009998E-07</v>
      </c>
      <c r="I32" s="7">
        <f t="shared" si="6"/>
        <v>0.9999990000009998</v>
      </c>
      <c r="J32" s="14">
        <f t="shared" si="7"/>
        <v>-17.000000434294265</v>
      </c>
      <c r="K32" s="14">
        <f t="shared" si="7"/>
        <v>-7.0000004342942646</v>
      </c>
      <c r="L32" s="14">
        <f t="shared" si="7"/>
        <v>-1.0000004342942648</v>
      </c>
      <c r="M32" s="11">
        <f t="shared" si="8"/>
        <v>-12</v>
      </c>
      <c r="N32" s="12">
        <f t="shared" si="9"/>
        <v>-2</v>
      </c>
    </row>
    <row r="33" spans="3:14" ht="12">
      <c r="C33" s="35">
        <v>12.5</v>
      </c>
      <c r="D33" s="5">
        <f t="shared" si="2"/>
        <v>3.1622776601683746E-13</v>
      </c>
      <c r="E33" s="6">
        <f t="shared" si="0"/>
        <v>0.03162277660168384</v>
      </c>
      <c r="F33" s="7">
        <f t="shared" si="3"/>
        <v>1.000000316227766E-08</v>
      </c>
      <c r="G33" s="7">
        <f t="shared" si="4"/>
        <v>9.99999683772331E-18</v>
      </c>
      <c r="H33" s="7">
        <f t="shared" si="5"/>
        <v>3.162276660168691E-07</v>
      </c>
      <c r="I33" s="7">
        <f t="shared" si="6"/>
        <v>0.999999683772334</v>
      </c>
      <c r="J33" s="14">
        <f t="shared" si="7"/>
        <v>-18.000000137335952</v>
      </c>
      <c r="K33" s="14">
        <f t="shared" si="7"/>
        <v>-7.500000137335952</v>
      </c>
      <c r="L33" s="14">
        <f t="shared" si="7"/>
        <v>-1.0000001373359522</v>
      </c>
      <c r="M33" s="11">
        <f t="shared" si="8"/>
        <v>-12.5</v>
      </c>
      <c r="N33" s="12">
        <f t="shared" si="9"/>
        <v>-1.4999999999999993</v>
      </c>
    </row>
    <row r="34" spans="3:14" ht="12">
      <c r="C34" s="35">
        <v>13</v>
      </c>
      <c r="D34" s="5">
        <f t="shared" si="2"/>
        <v>1E-13</v>
      </c>
      <c r="E34" s="6">
        <f t="shared" si="0"/>
        <v>0.09999999999999999</v>
      </c>
      <c r="F34" s="7">
        <f t="shared" si="3"/>
        <v>1.0000001E-08</v>
      </c>
      <c r="G34" s="7">
        <f t="shared" si="4"/>
        <v>9.9999990000001E-19</v>
      </c>
      <c r="H34" s="7">
        <f t="shared" si="5"/>
        <v>9.9999990000001E-08</v>
      </c>
      <c r="I34" s="7">
        <f t="shared" si="6"/>
        <v>0.9999999000000099</v>
      </c>
      <c r="J34" s="14">
        <f t="shared" si="7"/>
        <v>-19.000000043429445</v>
      </c>
      <c r="K34" s="14">
        <f t="shared" si="7"/>
        <v>-8.000000043429447</v>
      </c>
      <c r="L34" s="14">
        <f t="shared" si="7"/>
        <v>-1.000000043429446</v>
      </c>
      <c r="M34" s="11">
        <f t="shared" si="8"/>
        <v>-13</v>
      </c>
      <c r="N34" s="12">
        <f t="shared" si="9"/>
        <v>-1</v>
      </c>
    </row>
    <row r="35" spans="3:14" ht="12">
      <c r="C35" s="35">
        <v>13.5</v>
      </c>
      <c r="D35" s="5">
        <f t="shared" si="2"/>
        <v>3.1622776601683714E-14</v>
      </c>
      <c r="E35" s="6">
        <f t="shared" si="0"/>
        <v>0.3162277660168387</v>
      </c>
      <c r="F35" s="7">
        <f t="shared" si="3"/>
        <v>1.0000000316227767E-08</v>
      </c>
      <c r="G35" s="7">
        <f t="shared" si="4"/>
        <v>9.999999683772194E-20</v>
      </c>
      <c r="H35" s="7">
        <f t="shared" si="5"/>
        <v>3.162277560168374E-08</v>
      </c>
      <c r="I35" s="7">
        <f t="shared" si="6"/>
        <v>0.9999999683772244</v>
      </c>
      <c r="J35" s="14">
        <f t="shared" si="7"/>
        <v>-20.0000000137336</v>
      </c>
      <c r="K35" s="14">
        <f t="shared" si="7"/>
        <v>-8.500000013733597</v>
      </c>
      <c r="L35" s="14">
        <f t="shared" si="7"/>
        <v>-1.0000000137335971</v>
      </c>
      <c r="M35" s="11">
        <f t="shared" si="8"/>
        <v>-13.500000000000002</v>
      </c>
      <c r="N35" s="12">
        <f t="shared" si="9"/>
        <v>-0.49999999999999895</v>
      </c>
    </row>
    <row r="36" spans="3:14" ht="12.75" thickBot="1">
      <c r="C36" s="36">
        <v>14</v>
      </c>
      <c r="D36" s="8">
        <f t="shared" si="2"/>
        <v>1E-14</v>
      </c>
      <c r="E36" s="9">
        <f t="shared" si="0"/>
        <v>1</v>
      </c>
      <c r="F36" s="10">
        <f t="shared" si="3"/>
        <v>1.00000001E-08</v>
      </c>
      <c r="G36" s="10">
        <f t="shared" si="4"/>
        <v>9.9999999E-21</v>
      </c>
      <c r="H36" s="10">
        <f t="shared" si="5"/>
        <v>9.9999999E-09</v>
      </c>
      <c r="I36" s="10">
        <f t="shared" si="6"/>
        <v>0.9999999900000001</v>
      </c>
      <c r="J36" s="15">
        <f>LOG(G36*$B$6)</f>
        <v>-21.000000004342944</v>
      </c>
      <c r="K36" s="15">
        <f>LOG(H36*$B$6)</f>
        <v>-9.000000004342946</v>
      </c>
      <c r="L36" s="15">
        <f>LOG(I36*$B$6)</f>
        <v>-1.000000004342945</v>
      </c>
      <c r="M36" s="28">
        <f t="shared" si="8"/>
        <v>-14</v>
      </c>
      <c r="N36" s="28">
        <f t="shared" si="9"/>
        <v>0</v>
      </c>
    </row>
    <row r="37" spans="3:5" ht="12">
      <c r="C37" s="2"/>
      <c r="D37" s="2"/>
      <c r="E37" s="2"/>
    </row>
    <row r="38" spans="3:5" ht="12">
      <c r="C38" s="2"/>
      <c r="D38" s="2"/>
      <c r="E38" s="2"/>
    </row>
    <row r="39" spans="3:5" ht="12">
      <c r="C39" s="2"/>
      <c r="D39" s="2"/>
      <c r="E39" s="2"/>
    </row>
    <row r="40" spans="3:5" ht="12">
      <c r="C40" s="2"/>
      <c r="D40" s="2"/>
      <c r="E40" s="2"/>
    </row>
    <row r="41" ht="12">
      <c r="C41" s="2"/>
    </row>
    <row r="42" ht="12">
      <c r="C42" s="2"/>
    </row>
    <row r="43" ht="12">
      <c r="C43" s="2"/>
    </row>
    <row r="44" ht="12">
      <c r="C44" s="2"/>
    </row>
    <row r="45" ht="12">
      <c r="C45" s="2"/>
    </row>
    <row r="46" ht="12">
      <c r="C46" s="2"/>
    </row>
    <row r="47" ht="12">
      <c r="C47" s="2"/>
    </row>
    <row r="48" ht="12">
      <c r="C48" s="2"/>
    </row>
    <row r="49" ht="12">
      <c r="C49" s="2"/>
    </row>
  </sheetData>
  <sheetProtection password="D12E" sheet="1" scenarios="1"/>
  <printOptions/>
  <pageMargins left="0.75" right="0.75" top="1" bottom="1" header="0.5" footer="0.5"/>
  <pageSetup horizontalDpi="600" verticalDpi="600" orientation="landscape" paperSize="9" r:id="rId2"/>
  <headerFooter alignWithMargins="0">
    <oddHeader>&amp;LBoris Pihlar&amp;R&amp;F</oddHeader>
    <oddFooter>&amp;L&amp;D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</dc:creator>
  <cp:keywords/>
  <dc:description/>
  <cp:lastModifiedBy>Boris Pihlar</cp:lastModifiedBy>
  <cp:lastPrinted>2006-03-08T14:37:20Z</cp:lastPrinted>
  <dcterms:created xsi:type="dcterms:W3CDTF">2006-03-07T20:00:06Z</dcterms:created>
  <dcterms:modified xsi:type="dcterms:W3CDTF">2006-03-08T14:43:44Z</dcterms:modified>
  <cp:category/>
  <cp:version/>
  <cp:contentType/>
  <cp:contentStatus/>
</cp:coreProperties>
</file>