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680" windowHeight="8700" activeTab="1"/>
  </bookViews>
  <sheets>
    <sheet name="logX" sheetId="1" r:id="rId1"/>
    <sheet name="Distr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<sst xmlns="http://schemas.openxmlformats.org/spreadsheetml/2006/main" count="27" uniqueCount="22">
  <si>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Kislina</t>
  </si>
  <si>
    <t>HA</t>
  </si>
  <si>
    <t>H</t>
  </si>
  <si>
    <t>pH</t>
  </si>
  <si>
    <t>F</t>
  </si>
  <si>
    <t>A</t>
  </si>
  <si>
    <t>alfa0</t>
  </si>
  <si>
    <t>alfa1</t>
  </si>
  <si>
    <t>log(alfa0)</t>
  </si>
  <si>
    <t>log(alfa1)</t>
  </si>
  <si>
    <t>pKa</t>
  </si>
  <si>
    <r>
      <t>K</t>
    </r>
    <r>
      <rPr>
        <b/>
        <sz val="10"/>
        <rFont val="Times New Roman"/>
        <family val="1"/>
      </rPr>
      <t>a1</t>
    </r>
  </si>
  <si>
    <t>OH</t>
  </si>
  <si>
    <t>log (H)</t>
  </si>
  <si>
    <t>log(OH)</t>
  </si>
  <si>
    <r>
      <t>K</t>
    </r>
    <r>
      <rPr>
        <b/>
        <sz val="10"/>
        <rFont val="Times New Roman"/>
        <family val="1"/>
      </rPr>
      <t>w</t>
    </r>
  </si>
  <si>
    <t>Porazdelitveni diagram HA</t>
  </si>
  <si>
    <t xml:space="preserve">v koloni C8-C36 pa pH pri katerem želimo izračunati porazdelitev. </t>
  </si>
  <si>
    <t>Logaritemsko porazdelitev zvrsti prikazuje list logX.</t>
  </si>
  <si>
    <t>v polja B4, B5 vstavimo podatke o kislini,</t>
  </si>
  <si>
    <t xml:space="preserve">Navodilo:  </t>
  </si>
  <si>
    <r>
      <t>C</t>
    </r>
    <r>
      <rPr>
        <b/>
        <sz val="12"/>
        <rFont val="Times New Roman"/>
        <family val="1"/>
      </rPr>
      <t>(M)</t>
    </r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</si>
</sst>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"/>
    <numFmt numFmtId="166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4.25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6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66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1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Logaritemski porazdelitveni diagram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88"/>
          <c:h val="0.82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Distr!$I$6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Distr!$C$8:$C$36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Distr!$I$8:$I$36</c:f>
              <c:numCache>
                <c:ptCount val="29"/>
                <c:pt idx="0">
                  <c:v>-1.0000076000869327</c:v>
                </c:pt>
                <c:pt idx="1">
                  <c:v>-1.000024033130427</c:v>
                </c:pt>
                <c:pt idx="2">
                  <c:v>-1.0000759948849747</c:v>
                </c:pt>
                <c:pt idx="3">
                  <c:v>-1.0002402714773415</c:v>
                </c:pt>
                <c:pt idx="4">
                  <c:v>-1.0007593511047375</c:v>
                </c:pt>
                <c:pt idx="5">
                  <c:v>-1.002396753840464</c:v>
                </c:pt>
                <c:pt idx="6">
                  <c:v>-1.0075344178972578</c:v>
                </c:pt>
                <c:pt idx="7">
                  <c:v>-1.0233923412854389</c:v>
                </c:pt>
                <c:pt idx="8">
                  <c:v>-1.070037866607755</c:v>
                </c:pt>
                <c:pt idx="9">
                  <c:v>-1.1912829067631838</c:v>
                </c:pt>
                <c:pt idx="10">
                  <c:v>-1.4393326938302629</c:v>
                </c:pt>
                <c:pt idx="11">
                  <c:v>-1.8151781933075615</c:v>
                </c:pt>
                <c:pt idx="12">
                  <c:v>-2.2671717284030137</c:v>
                </c:pt>
                <c:pt idx="13">
                  <c:v>-2.7508157561640596</c:v>
                </c:pt>
                <c:pt idx="14">
                  <c:v>-3.2455126678141495</c:v>
                </c:pt>
                <c:pt idx="15">
                  <c:v>-3.7438221174802795</c:v>
                </c:pt>
                <c:pt idx="16">
                  <c:v>-4.243286146083446</c:v>
                </c:pt>
                <c:pt idx="17">
                  <c:v>-4.743116519295944</c:v>
                </c:pt>
                <c:pt idx="18">
                  <c:v>-5.2430628648048065</c:v>
                </c:pt>
                <c:pt idx="19">
                  <c:v>-5.743045896385322</c:v>
                </c:pt>
                <c:pt idx="20">
                  <c:v>-6.243040530361958</c:v>
                </c:pt>
                <c:pt idx="21">
                  <c:v>-6.74303883346258</c:v>
                </c:pt>
                <c:pt idx="22">
                  <c:v>-7.243038296854499</c:v>
                </c:pt>
                <c:pt idx="23">
                  <c:v>-7.743038127163988</c:v>
                </c:pt>
                <c:pt idx="24">
                  <c:v>-8.243038073503122</c:v>
                </c:pt>
                <c:pt idx="25">
                  <c:v>-8.743038056534065</c:v>
                </c:pt>
                <c:pt idx="26">
                  <c:v>-9.243038051167977</c:v>
                </c:pt>
                <c:pt idx="27">
                  <c:v>-9.743038049471073</c:v>
                </c:pt>
                <c:pt idx="28">
                  <c:v>-10.243038048934462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Distr!$J$6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Distr!$C$8:$C$36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Distr!$J$8:$J$36</c:f>
              <c:numCache>
                <c:ptCount val="29"/>
                <c:pt idx="0">
                  <c:v>-5.756969551400639</c:v>
                </c:pt>
                <c:pt idx="1">
                  <c:v>-5.256985984444133</c:v>
                </c:pt>
                <c:pt idx="2">
                  <c:v>-4.75703794619868</c:v>
                </c:pt>
                <c:pt idx="3">
                  <c:v>-4.257202222791047</c:v>
                </c:pt>
                <c:pt idx="4">
                  <c:v>-3.7577213024184433</c:v>
                </c:pt>
                <c:pt idx="5">
                  <c:v>-3.259358705154169</c:v>
                </c:pt>
                <c:pt idx="6">
                  <c:v>-2.7644963692109634</c:v>
                </c:pt>
                <c:pt idx="7">
                  <c:v>-2.2803542925991445</c:v>
                </c:pt>
                <c:pt idx="8">
                  <c:v>-1.8269998179214606</c:v>
                </c:pt>
                <c:pt idx="9">
                  <c:v>-1.4482448580768885</c:v>
                </c:pt>
                <c:pt idx="10">
                  <c:v>-1.1962946451439684</c:v>
                </c:pt>
                <c:pt idx="11">
                  <c:v>-1.072140144621267</c:v>
                </c:pt>
                <c:pt idx="12">
                  <c:v>-1.0241336797167193</c:v>
                </c:pt>
                <c:pt idx="13">
                  <c:v>-1.0077777074777643</c:v>
                </c:pt>
                <c:pt idx="14">
                  <c:v>-1.002474619127855</c:v>
                </c:pt>
                <c:pt idx="15">
                  <c:v>-1.0007840687939833</c:v>
                </c:pt>
                <c:pt idx="16">
                  <c:v>-1.0002480973971517</c:v>
                </c:pt>
                <c:pt idx="17">
                  <c:v>-1.0000784706096493</c:v>
                </c:pt>
                <c:pt idx="18">
                  <c:v>-1.0000248161185121</c:v>
                </c:pt>
                <c:pt idx="19">
                  <c:v>-1.0000078476990275</c:v>
                </c:pt>
                <c:pt idx="20">
                  <c:v>-1.0000024816756632</c:v>
                </c:pt>
                <c:pt idx="21">
                  <c:v>-1.000000784776284</c:v>
                </c:pt>
                <c:pt idx="22">
                  <c:v>-1.0000002481682042</c:v>
                </c:pt>
                <c:pt idx="23">
                  <c:v>-1.000000078477692</c:v>
                </c:pt>
                <c:pt idx="24">
                  <c:v>-1.0000000248168268</c:v>
                </c:pt>
                <c:pt idx="25">
                  <c:v>-1.0000000078477695</c:v>
                </c:pt>
                <c:pt idx="26">
                  <c:v>-1.0000000024816824</c:v>
                </c:pt>
                <c:pt idx="27">
                  <c:v>-1.0000000007847767</c:v>
                </c:pt>
                <c:pt idx="28">
                  <c:v>-1.0000000002481686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Distr!$K$6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Distr!$C$8:$C$36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Distr!$K$8:$K$36</c:f>
              <c:numCache>
                <c:ptCount val="29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-1.5000000000000002</c:v>
                </c:pt>
                <c:pt idx="4">
                  <c:v>-2</c:v>
                </c:pt>
                <c:pt idx="5">
                  <c:v>-2.5000000000000004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-4.500000000000001</c:v>
                </c:pt>
                <c:pt idx="10">
                  <c:v>-5</c:v>
                </c:pt>
                <c:pt idx="11">
                  <c:v>-5.5</c:v>
                </c:pt>
                <c:pt idx="12">
                  <c:v>-6</c:v>
                </c:pt>
                <c:pt idx="13">
                  <c:v>-6.500000000000001</c:v>
                </c:pt>
                <c:pt idx="14">
                  <c:v>-7</c:v>
                </c:pt>
                <c:pt idx="15">
                  <c:v>-7.500000000000001</c:v>
                </c:pt>
                <c:pt idx="16">
                  <c:v>-8</c:v>
                </c:pt>
                <c:pt idx="17">
                  <c:v>-8.5</c:v>
                </c:pt>
                <c:pt idx="18">
                  <c:v>-9</c:v>
                </c:pt>
                <c:pt idx="19">
                  <c:v>-9.5</c:v>
                </c:pt>
                <c:pt idx="20">
                  <c:v>-10</c:v>
                </c:pt>
                <c:pt idx="21">
                  <c:v>-10.500000000000002</c:v>
                </c:pt>
                <c:pt idx="22">
                  <c:v>-11</c:v>
                </c:pt>
                <c:pt idx="23">
                  <c:v>-11.500000000000002</c:v>
                </c:pt>
                <c:pt idx="24">
                  <c:v>-12</c:v>
                </c:pt>
                <c:pt idx="25">
                  <c:v>-12.5</c:v>
                </c:pt>
                <c:pt idx="26">
                  <c:v>-13</c:v>
                </c:pt>
                <c:pt idx="27">
                  <c:v>-13.500000000000002</c:v>
                </c:pt>
                <c:pt idx="28">
                  <c:v>-14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Distr!$L$6</c:f>
              <c:strCache>
                <c:ptCount val="1"/>
                <c:pt idx="0">
                  <c:v>OH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Distr!$C$8:$C$36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Distr!$L$8:$L$36</c:f>
              <c:numCache>
                <c:ptCount val="29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-7.499999999999999</c:v>
                </c:pt>
                <c:pt idx="14">
                  <c:v>-7</c:v>
                </c:pt>
                <c:pt idx="15">
                  <c:v>-6.499999999999999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-4.499999999999999</c:v>
                </c:pt>
                <c:pt idx="20">
                  <c:v>-4</c:v>
                </c:pt>
                <c:pt idx="21">
                  <c:v>-3.4999999999999987</c:v>
                </c:pt>
                <c:pt idx="22">
                  <c:v>-3</c:v>
                </c:pt>
                <c:pt idx="23">
                  <c:v>-2.4999999999999982</c:v>
                </c:pt>
                <c:pt idx="24">
                  <c:v>-2</c:v>
                </c:pt>
                <c:pt idx="25">
                  <c:v>-1.4999999999999993</c:v>
                </c:pt>
                <c:pt idx="26">
                  <c:v>-1</c:v>
                </c:pt>
                <c:pt idx="27">
                  <c:v>-0.49999999999999895</c:v>
                </c:pt>
                <c:pt idx="28">
                  <c:v>0</c:v>
                </c:pt>
              </c:numCache>
            </c:numRef>
          </c:yVal>
          <c:smooth val="1"/>
        </c:ser>
        <c:axId val="55726676"/>
        <c:axId val="31778037"/>
      </c:scatterChart>
      <c:valAx>
        <c:axId val="5572667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1778037"/>
        <c:crossesAt val="-14"/>
        <c:crossBetween val="midCat"/>
        <c:dispUnits/>
        <c:minorUnit val="0.2"/>
      </c:valAx>
      <c:valAx>
        <c:axId val="31778037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log[X]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5726676"/>
        <c:crossesAt val="0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Porazdelitveni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Distr!$G$6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Distr!$C$8:$C$36</c:f>
              <c:numCache/>
            </c:numRef>
          </c:xVal>
          <c:yVal>
            <c:numRef>
              <c:f>Distr!$G$8:$G$36</c:f>
              <c:numCache/>
            </c:numRef>
          </c:yVal>
          <c:smooth val="1"/>
        </c:ser>
        <c:ser>
          <c:idx val="3"/>
          <c:order val="1"/>
          <c:tx>
            <c:strRef>
              <c:f>Distr!$H$6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Distr!$C$8:$C$36</c:f>
              <c:numCache/>
            </c:numRef>
          </c:xVal>
          <c:yVal>
            <c:numRef>
              <c:f>Distr!$H$8:$H$36</c:f>
              <c:numCache/>
            </c:numRef>
          </c:yVal>
          <c:smooth val="1"/>
        </c:ser>
        <c:axId val="17566878"/>
        <c:axId val="23884175"/>
      </c:scatterChart>
      <c:valAx>
        <c:axId val="1756687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3884175"/>
        <c:crosses val="autoZero"/>
        <c:crossBetween val="midCat"/>
        <c:dispUnits/>
        <c:majorUnit val="2"/>
        <c:minorUnit val="0.2"/>
      </c:valAx>
      <c:valAx>
        <c:axId val="238841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in"/>
        <c:tickLblPos val="nextTo"/>
        <c:crossAx val="17566878"/>
        <c:crosses val="autoZero"/>
        <c:crossBetween val="midCat"/>
        <c:dispUnits/>
        <c:majorUnit val="0.2"/>
        <c:minorUnit val="0.0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headerFooter>
    <oddHeader>&amp;LB. Pihlar&amp;R&amp;F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133350</xdr:rowOff>
    </xdr:from>
    <xdr:to>
      <xdr:col>9</xdr:col>
      <xdr:colOff>571500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5250" y="1990725"/>
        <a:ext cx="6143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H9" sqref="H9"/>
    </sheetView>
  </sheetViews>
  <sheetFormatPr defaultColWidth="9.140625" defaultRowHeight="12.75"/>
  <cols>
    <col min="7" max="7" width="9.8515625" style="0" customWidth="1"/>
    <col min="8" max="8" width="10.00390625" style="0" customWidth="1"/>
    <col min="9" max="9" width="10.28125" style="0" customWidth="1"/>
    <col min="10" max="10" width="11.28125" style="0" customWidth="1"/>
  </cols>
  <sheetData>
    <row r="1" ht="15">
      <c r="A1" s="2" t="s">
        <v>16</v>
      </c>
    </row>
    <row r="2" spans="5:10" ht="15">
      <c r="E2" s="28" t="s">
        <v>20</v>
      </c>
      <c r="F2" s="29"/>
      <c r="G2" s="29"/>
      <c r="H2" s="29"/>
      <c r="I2" s="29"/>
      <c r="J2" s="29"/>
    </row>
    <row r="3" spans="1:11" ht="15">
      <c r="A3" s="35" t="s">
        <v>0</v>
      </c>
      <c r="B3" s="35" t="s">
        <v>1</v>
      </c>
      <c r="C3" s="35" t="s">
        <v>10</v>
      </c>
      <c r="E3" s="30" t="s">
        <v>19</v>
      </c>
      <c r="F3" s="30"/>
      <c r="G3" s="30"/>
      <c r="H3" s="30"/>
      <c r="I3" s="30"/>
      <c r="J3" s="30"/>
      <c r="K3" s="27"/>
    </row>
    <row r="4" spans="1:11" ht="15">
      <c r="A4" s="5" t="s">
        <v>11</v>
      </c>
      <c r="B4" s="31">
        <v>1.75E-05</v>
      </c>
      <c r="C4" s="6">
        <f>-LOG(B4)</f>
        <v>4.756961951313706</v>
      </c>
      <c r="E4" s="30" t="s">
        <v>17</v>
      </c>
      <c r="F4" s="29"/>
      <c r="G4" s="30"/>
      <c r="H4" s="30"/>
      <c r="I4" s="30"/>
      <c r="J4" s="30"/>
      <c r="K4" s="27"/>
    </row>
    <row r="5" spans="1:11" ht="15">
      <c r="A5" s="5" t="s">
        <v>21</v>
      </c>
      <c r="B5" s="32">
        <v>0.1</v>
      </c>
      <c r="C5" s="4"/>
      <c r="E5" s="30" t="s">
        <v>18</v>
      </c>
      <c r="F5" s="29"/>
      <c r="G5" s="30"/>
      <c r="H5" s="30"/>
      <c r="I5" s="30"/>
      <c r="J5" s="30"/>
      <c r="K5" s="27"/>
    </row>
    <row r="6" spans="1:12" ht="18" thickBot="1">
      <c r="A6" s="5" t="s">
        <v>15</v>
      </c>
      <c r="B6" s="31">
        <v>1E-14</v>
      </c>
      <c r="C6" s="7"/>
      <c r="D6" s="7"/>
      <c r="E6" s="7"/>
      <c r="F6" s="7"/>
      <c r="G6" s="8" t="s">
        <v>1</v>
      </c>
      <c r="H6" s="8" t="s">
        <v>5</v>
      </c>
      <c r="I6" s="8" t="s">
        <v>1</v>
      </c>
      <c r="J6" s="18" t="s">
        <v>5</v>
      </c>
      <c r="K6" s="25" t="s">
        <v>2</v>
      </c>
      <c r="L6" s="25" t="s">
        <v>12</v>
      </c>
    </row>
    <row r="7" spans="1:12" ht="15">
      <c r="A7" s="1"/>
      <c r="B7" s="1"/>
      <c r="C7" s="9" t="s">
        <v>3</v>
      </c>
      <c r="D7" s="10" t="s">
        <v>2</v>
      </c>
      <c r="E7" s="10" t="s">
        <v>12</v>
      </c>
      <c r="F7" s="10" t="s">
        <v>4</v>
      </c>
      <c r="G7" s="10" t="s">
        <v>6</v>
      </c>
      <c r="H7" s="10" t="s">
        <v>7</v>
      </c>
      <c r="I7" s="10" t="s">
        <v>8</v>
      </c>
      <c r="J7" s="11" t="s">
        <v>9</v>
      </c>
      <c r="K7" s="19" t="s">
        <v>13</v>
      </c>
      <c r="L7" s="20" t="s">
        <v>14</v>
      </c>
    </row>
    <row r="8" spans="1:12" ht="12.75">
      <c r="A8" s="1"/>
      <c r="B8" s="1"/>
      <c r="C8" s="33">
        <v>0</v>
      </c>
      <c r="D8" s="12">
        <f>10^-C8</f>
        <v>1</v>
      </c>
      <c r="E8" s="13">
        <f>$B$6/D8</f>
        <v>1E-14</v>
      </c>
      <c r="F8" s="14">
        <f>$B$4+D8</f>
        <v>1.0000175</v>
      </c>
      <c r="G8" s="14">
        <f>D8/F8</f>
        <v>0.9999825003062446</v>
      </c>
      <c r="H8" s="14">
        <f>$B$4/F8</f>
        <v>1.7499693755359278E-05</v>
      </c>
      <c r="I8" s="26">
        <f>LOG($B$5*D8)-LOG(F8)</f>
        <v>-1.0000076000869327</v>
      </c>
      <c r="J8" s="26">
        <f>LOG($B$5*$B$4)-LOG(F8)</f>
        <v>-5.756969551400639</v>
      </c>
      <c r="K8" s="21">
        <f>LOG(D8)</f>
        <v>0</v>
      </c>
      <c r="L8" s="22">
        <f>LOG(E8)</f>
        <v>-14</v>
      </c>
    </row>
    <row r="9" spans="1:12" ht="12.75">
      <c r="A9" s="1"/>
      <c r="B9" s="1"/>
      <c r="C9" s="33">
        <v>0.5</v>
      </c>
      <c r="D9" s="12">
        <f aca="true" t="shared" si="0" ref="D9:D36">10^-C9</f>
        <v>0.31622776601683794</v>
      </c>
      <c r="E9" s="13">
        <f aca="true" t="shared" si="1" ref="E9:E36">$B$6/D9</f>
        <v>3.162277660168379E-14</v>
      </c>
      <c r="F9" s="14">
        <f aca="true" t="shared" si="2" ref="F9:F36">$B$4+D9</f>
        <v>0.31624526601683794</v>
      </c>
      <c r="G9" s="14">
        <f aca="true" t="shared" si="3" ref="G9:G36">D9/F9</f>
        <v>0.9999446632032776</v>
      </c>
      <c r="H9" s="14">
        <f aca="true" t="shared" si="4" ref="H9:H36">$B$4/F9</f>
        <v>5.5336796722415574E-05</v>
      </c>
      <c r="I9" s="26">
        <f aca="true" t="shared" si="5" ref="I9:I36">LOG($B$5*D9)-LOG(F9)</f>
        <v>-1.000024033130427</v>
      </c>
      <c r="J9" s="26">
        <f aca="true" t="shared" si="6" ref="J9:J36">LOG($B$5*$B$4)-LOG(F9)</f>
        <v>-5.256985984444133</v>
      </c>
      <c r="K9" s="21">
        <f aca="true" t="shared" si="7" ref="K9:K36">LOG(D9)</f>
        <v>-0.5</v>
      </c>
      <c r="L9" s="22">
        <f aca="true" t="shared" si="8" ref="L9:L36">LOG(E9)</f>
        <v>-13.5</v>
      </c>
    </row>
    <row r="10" spans="1:12" ht="12.75">
      <c r="A10" s="1"/>
      <c r="B10" s="1"/>
      <c r="C10" s="33">
        <v>1</v>
      </c>
      <c r="D10" s="12">
        <f t="shared" si="0"/>
        <v>0.1</v>
      </c>
      <c r="E10" s="13">
        <f t="shared" si="1"/>
        <v>9.999999999999999E-14</v>
      </c>
      <c r="F10" s="14">
        <f t="shared" si="2"/>
        <v>0.10001750000000001</v>
      </c>
      <c r="G10" s="14">
        <f t="shared" si="3"/>
        <v>0.9998250306196416</v>
      </c>
      <c r="H10" s="14">
        <f t="shared" si="4"/>
        <v>0.00017496938035843724</v>
      </c>
      <c r="I10" s="26">
        <f t="shared" si="5"/>
        <v>-1.0000759948849747</v>
      </c>
      <c r="J10" s="26">
        <f t="shared" si="6"/>
        <v>-4.75703794619868</v>
      </c>
      <c r="K10" s="21">
        <f t="shared" si="7"/>
        <v>-1</v>
      </c>
      <c r="L10" s="22">
        <f t="shared" si="8"/>
        <v>-13</v>
      </c>
    </row>
    <row r="11" spans="1:12" ht="12.75">
      <c r="A11" s="1"/>
      <c r="B11" s="1"/>
      <c r="C11" s="33">
        <v>1.5</v>
      </c>
      <c r="D11" s="12">
        <f t="shared" si="0"/>
        <v>0.031622776601683784</v>
      </c>
      <c r="E11" s="13">
        <f t="shared" si="1"/>
        <v>3.16227766016838E-13</v>
      </c>
      <c r="F11" s="14">
        <f t="shared" si="2"/>
        <v>0.03164027660168378</v>
      </c>
      <c r="G11" s="14">
        <f t="shared" si="3"/>
        <v>0.999446907490086</v>
      </c>
      <c r="H11" s="14">
        <f t="shared" si="4"/>
        <v>0.0005530925099140478</v>
      </c>
      <c r="I11" s="26">
        <f t="shared" si="5"/>
        <v>-1.0002402714773415</v>
      </c>
      <c r="J11" s="26">
        <f t="shared" si="6"/>
        <v>-4.257202222791047</v>
      </c>
      <c r="K11" s="21">
        <f t="shared" si="7"/>
        <v>-1.5000000000000002</v>
      </c>
      <c r="L11" s="22">
        <f t="shared" si="8"/>
        <v>-12.5</v>
      </c>
    </row>
    <row r="12" spans="1:12" ht="12.75">
      <c r="A12" s="1"/>
      <c r="B12" s="1"/>
      <c r="C12" s="33">
        <v>2</v>
      </c>
      <c r="D12" s="12">
        <f t="shared" si="0"/>
        <v>0.01</v>
      </c>
      <c r="E12" s="13">
        <f t="shared" si="1"/>
        <v>1E-12</v>
      </c>
      <c r="F12" s="14">
        <f t="shared" si="2"/>
        <v>0.0100175</v>
      </c>
      <c r="G12" s="14">
        <f t="shared" si="3"/>
        <v>0.9982530571499875</v>
      </c>
      <c r="H12" s="14">
        <f t="shared" si="4"/>
        <v>0.001746942850012478</v>
      </c>
      <c r="I12" s="26">
        <f t="shared" si="5"/>
        <v>-1.0007593511047375</v>
      </c>
      <c r="J12" s="26">
        <f t="shared" si="6"/>
        <v>-3.7577213024184433</v>
      </c>
      <c r="K12" s="21">
        <f t="shared" si="7"/>
        <v>-2</v>
      </c>
      <c r="L12" s="22">
        <f t="shared" si="8"/>
        <v>-12</v>
      </c>
    </row>
    <row r="13" spans="1:12" ht="12.75">
      <c r="A13" s="1"/>
      <c r="B13" s="1"/>
      <c r="C13" s="33">
        <v>2.5</v>
      </c>
      <c r="D13" s="12">
        <f t="shared" si="0"/>
        <v>0.0031622776601683764</v>
      </c>
      <c r="E13" s="13">
        <f t="shared" si="1"/>
        <v>3.1622776601683822E-12</v>
      </c>
      <c r="F13" s="14">
        <f t="shared" si="2"/>
        <v>0.0031797776601683765</v>
      </c>
      <c r="G13" s="14">
        <f t="shared" si="3"/>
        <v>0.9944964705491158</v>
      </c>
      <c r="H13" s="14">
        <f t="shared" si="4"/>
        <v>0.005503529450884102</v>
      </c>
      <c r="I13" s="26">
        <f t="shared" si="5"/>
        <v>-1.002396753840464</v>
      </c>
      <c r="J13" s="26">
        <f t="shared" si="6"/>
        <v>-3.259358705154169</v>
      </c>
      <c r="K13" s="21">
        <f t="shared" si="7"/>
        <v>-2.5000000000000004</v>
      </c>
      <c r="L13" s="22">
        <f t="shared" si="8"/>
        <v>-11.5</v>
      </c>
    </row>
    <row r="14" spans="1:12" ht="12.75">
      <c r="A14" s="1"/>
      <c r="B14" s="1"/>
      <c r="C14" s="33">
        <v>3</v>
      </c>
      <c r="D14" s="12">
        <f t="shared" si="0"/>
        <v>0.001</v>
      </c>
      <c r="E14" s="13">
        <f t="shared" si="1"/>
        <v>1E-11</v>
      </c>
      <c r="F14" s="14">
        <f t="shared" si="2"/>
        <v>0.0010175</v>
      </c>
      <c r="G14" s="14">
        <f t="shared" si="3"/>
        <v>0.9828009828009828</v>
      </c>
      <c r="H14" s="14">
        <f t="shared" si="4"/>
        <v>0.0171990171990172</v>
      </c>
      <c r="I14" s="26">
        <f t="shared" si="5"/>
        <v>-1.0075344178972578</v>
      </c>
      <c r="J14" s="26">
        <f t="shared" si="6"/>
        <v>-2.7644963692109634</v>
      </c>
      <c r="K14" s="21">
        <f t="shared" si="7"/>
        <v>-3</v>
      </c>
      <c r="L14" s="22">
        <f t="shared" si="8"/>
        <v>-11</v>
      </c>
    </row>
    <row r="15" spans="1:12" ht="12.75">
      <c r="A15" s="1"/>
      <c r="B15" s="1"/>
      <c r="C15" s="33">
        <v>3.5</v>
      </c>
      <c r="D15" s="12">
        <f t="shared" si="0"/>
        <v>0.00031622776601683783</v>
      </c>
      <c r="E15" s="13">
        <f t="shared" si="1"/>
        <v>3.16227766016838E-11</v>
      </c>
      <c r="F15" s="14">
        <f t="shared" si="2"/>
        <v>0.0003337277660168378</v>
      </c>
      <c r="G15" s="14">
        <f t="shared" si="3"/>
        <v>0.9475620497243341</v>
      </c>
      <c r="H15" s="14">
        <f t="shared" si="4"/>
        <v>0.052437950275665876</v>
      </c>
      <c r="I15" s="26">
        <f t="shared" si="5"/>
        <v>-1.0233923412854389</v>
      </c>
      <c r="J15" s="26">
        <f t="shared" si="6"/>
        <v>-2.2803542925991445</v>
      </c>
      <c r="K15" s="21">
        <f t="shared" si="7"/>
        <v>-3.5</v>
      </c>
      <c r="L15" s="22">
        <f t="shared" si="8"/>
        <v>-10.5</v>
      </c>
    </row>
    <row r="16" spans="1:12" ht="12.75">
      <c r="A16" s="1"/>
      <c r="B16" s="1"/>
      <c r="C16" s="33">
        <v>4</v>
      </c>
      <c r="D16" s="12">
        <f t="shared" si="0"/>
        <v>0.0001</v>
      </c>
      <c r="E16" s="13">
        <f t="shared" si="1"/>
        <v>9.999999999999999E-11</v>
      </c>
      <c r="F16" s="14">
        <f t="shared" si="2"/>
        <v>0.00011750000000000001</v>
      </c>
      <c r="G16" s="14">
        <f t="shared" si="3"/>
        <v>0.851063829787234</v>
      </c>
      <c r="H16" s="14">
        <f t="shared" si="4"/>
        <v>0.14893617021276592</v>
      </c>
      <c r="I16" s="26">
        <f t="shared" si="5"/>
        <v>-1.070037866607755</v>
      </c>
      <c r="J16" s="26">
        <f t="shared" si="6"/>
        <v>-1.8269998179214606</v>
      </c>
      <c r="K16" s="21">
        <f t="shared" si="7"/>
        <v>-4</v>
      </c>
      <c r="L16" s="22">
        <f t="shared" si="8"/>
        <v>-10</v>
      </c>
    </row>
    <row r="17" spans="1:12" ht="12.75">
      <c r="A17" s="1"/>
      <c r="B17" s="1"/>
      <c r="C17" s="33">
        <v>4.5</v>
      </c>
      <c r="D17" s="12">
        <f t="shared" si="0"/>
        <v>3.162277660168375E-05</v>
      </c>
      <c r="E17" s="13">
        <f t="shared" si="1"/>
        <v>3.1622776601683837E-10</v>
      </c>
      <c r="F17" s="14">
        <f t="shared" si="2"/>
        <v>4.9122776601683746E-05</v>
      </c>
      <c r="G17" s="14">
        <f t="shared" si="3"/>
        <v>0.6437497794169851</v>
      </c>
      <c r="H17" s="14">
        <f t="shared" si="4"/>
        <v>0.3562502205830149</v>
      </c>
      <c r="I17" s="26">
        <f t="shared" si="5"/>
        <v>-1.1912829067631838</v>
      </c>
      <c r="J17" s="26">
        <f t="shared" si="6"/>
        <v>-1.4482448580768885</v>
      </c>
      <c r="K17" s="21">
        <f t="shared" si="7"/>
        <v>-4.500000000000001</v>
      </c>
      <c r="L17" s="22">
        <f t="shared" si="8"/>
        <v>-9.5</v>
      </c>
    </row>
    <row r="18" spans="1:12" ht="12.75">
      <c r="A18" s="1"/>
      <c r="B18" s="1"/>
      <c r="C18" s="33">
        <v>5</v>
      </c>
      <c r="D18" s="12">
        <f t="shared" si="0"/>
        <v>1E-05</v>
      </c>
      <c r="E18" s="13">
        <f t="shared" si="1"/>
        <v>9.999999999999999E-10</v>
      </c>
      <c r="F18" s="14">
        <f t="shared" si="2"/>
        <v>2.7499999999999998E-05</v>
      </c>
      <c r="G18" s="14">
        <f t="shared" si="3"/>
        <v>0.3636363636363637</v>
      </c>
      <c r="H18" s="14">
        <f t="shared" si="4"/>
        <v>0.6363636363636364</v>
      </c>
      <c r="I18" s="26">
        <f t="shared" si="5"/>
        <v>-1.4393326938302629</v>
      </c>
      <c r="J18" s="26">
        <f t="shared" si="6"/>
        <v>-1.1962946451439684</v>
      </c>
      <c r="K18" s="21">
        <f t="shared" si="7"/>
        <v>-5</v>
      </c>
      <c r="L18" s="22">
        <f t="shared" si="8"/>
        <v>-9</v>
      </c>
    </row>
    <row r="19" spans="1:12" ht="12.75">
      <c r="A19" s="1"/>
      <c r="B19" s="1"/>
      <c r="C19" s="33">
        <v>5.5</v>
      </c>
      <c r="D19" s="12">
        <f t="shared" si="0"/>
        <v>3.1622776601683767E-06</v>
      </c>
      <c r="E19" s="13">
        <f t="shared" si="1"/>
        <v>3.162277660168382E-09</v>
      </c>
      <c r="F19" s="14">
        <f t="shared" si="2"/>
        <v>2.0662277660168376E-05</v>
      </c>
      <c r="G19" s="14">
        <f t="shared" si="3"/>
        <v>0.15304593773146535</v>
      </c>
      <c r="H19" s="14">
        <f t="shared" si="4"/>
        <v>0.8469540622685346</v>
      </c>
      <c r="I19" s="26">
        <f t="shared" si="5"/>
        <v>-1.8151781933075615</v>
      </c>
      <c r="J19" s="26">
        <f t="shared" si="6"/>
        <v>-1.072140144621267</v>
      </c>
      <c r="K19" s="21">
        <f t="shared" si="7"/>
        <v>-5.5</v>
      </c>
      <c r="L19" s="22">
        <f t="shared" si="8"/>
        <v>-8.5</v>
      </c>
    </row>
    <row r="20" spans="1:12" ht="12.75">
      <c r="A20" s="1"/>
      <c r="B20" s="1"/>
      <c r="C20" s="33">
        <v>6</v>
      </c>
      <c r="D20" s="12">
        <f t="shared" si="0"/>
        <v>1E-06</v>
      </c>
      <c r="E20" s="13">
        <f t="shared" si="1"/>
        <v>1E-08</v>
      </c>
      <c r="F20" s="14">
        <f t="shared" si="2"/>
        <v>1.85E-05</v>
      </c>
      <c r="G20" s="14">
        <f t="shared" si="3"/>
        <v>0.05405405405405406</v>
      </c>
      <c r="H20" s="14">
        <f t="shared" si="4"/>
        <v>0.9459459459459459</v>
      </c>
      <c r="I20" s="26">
        <f t="shared" si="5"/>
        <v>-2.2671717284030137</v>
      </c>
      <c r="J20" s="26">
        <f t="shared" si="6"/>
        <v>-1.0241336797167193</v>
      </c>
      <c r="K20" s="21">
        <f t="shared" si="7"/>
        <v>-6</v>
      </c>
      <c r="L20" s="22">
        <f t="shared" si="8"/>
        <v>-8</v>
      </c>
    </row>
    <row r="21" spans="1:12" ht="12.75">
      <c r="A21" s="1"/>
      <c r="B21" s="1"/>
      <c r="C21" s="33">
        <v>6.5</v>
      </c>
      <c r="D21" s="12">
        <f t="shared" si="0"/>
        <v>3.1622776601683734E-07</v>
      </c>
      <c r="E21" s="13">
        <f t="shared" si="1"/>
        <v>3.162277660168385E-08</v>
      </c>
      <c r="F21" s="14">
        <f t="shared" si="2"/>
        <v>1.7816227766016836E-05</v>
      </c>
      <c r="G21" s="14">
        <f t="shared" si="3"/>
        <v>0.01774942317587671</v>
      </c>
      <c r="H21" s="14">
        <f t="shared" si="4"/>
        <v>0.9822505768241233</v>
      </c>
      <c r="I21" s="26">
        <f t="shared" si="5"/>
        <v>-2.7508157561640596</v>
      </c>
      <c r="J21" s="26">
        <f t="shared" si="6"/>
        <v>-1.0077777074777643</v>
      </c>
      <c r="K21" s="21">
        <f t="shared" si="7"/>
        <v>-6.500000000000001</v>
      </c>
      <c r="L21" s="22">
        <f t="shared" si="8"/>
        <v>-7.499999999999999</v>
      </c>
    </row>
    <row r="22" spans="1:12" ht="12.75">
      <c r="A22" s="1"/>
      <c r="B22" s="1"/>
      <c r="C22" s="33">
        <v>7</v>
      </c>
      <c r="D22" s="12">
        <f t="shared" si="0"/>
        <v>1E-07</v>
      </c>
      <c r="E22" s="13">
        <f t="shared" si="1"/>
        <v>1.0000000000000001E-07</v>
      </c>
      <c r="F22" s="14">
        <f t="shared" si="2"/>
        <v>1.7599999999999998E-05</v>
      </c>
      <c r="G22" s="14">
        <f t="shared" si="3"/>
        <v>0.005681818181818182</v>
      </c>
      <c r="H22" s="14">
        <f t="shared" si="4"/>
        <v>0.9943181818181819</v>
      </c>
      <c r="I22" s="26">
        <f t="shared" si="5"/>
        <v>-3.2455126678141495</v>
      </c>
      <c r="J22" s="26">
        <f t="shared" si="6"/>
        <v>-1.002474619127855</v>
      </c>
      <c r="K22" s="21">
        <f t="shared" si="7"/>
        <v>-7</v>
      </c>
      <c r="L22" s="22">
        <f t="shared" si="8"/>
        <v>-7</v>
      </c>
    </row>
    <row r="23" spans="1:12" ht="12.75">
      <c r="A23" s="1"/>
      <c r="B23" s="1"/>
      <c r="C23" s="33">
        <v>7.5</v>
      </c>
      <c r="D23" s="12">
        <f t="shared" si="0"/>
        <v>3.16227766016837E-08</v>
      </c>
      <c r="E23" s="13">
        <f t="shared" si="1"/>
        <v>3.1622776601683887E-07</v>
      </c>
      <c r="F23" s="14">
        <f t="shared" si="2"/>
        <v>1.7531622776601684E-05</v>
      </c>
      <c r="G23" s="14">
        <f t="shared" si="3"/>
        <v>0.0018037563895048302</v>
      </c>
      <c r="H23" s="14">
        <f t="shared" si="4"/>
        <v>0.9981962436104951</v>
      </c>
      <c r="I23" s="26">
        <f t="shared" si="5"/>
        <v>-3.7438221174802795</v>
      </c>
      <c r="J23" s="26">
        <f t="shared" si="6"/>
        <v>-1.0007840687939833</v>
      </c>
      <c r="K23" s="21">
        <f t="shared" si="7"/>
        <v>-7.500000000000001</v>
      </c>
      <c r="L23" s="22">
        <f t="shared" si="8"/>
        <v>-6.499999999999999</v>
      </c>
    </row>
    <row r="24" spans="1:12" ht="12.75">
      <c r="A24" s="1"/>
      <c r="B24" s="1"/>
      <c r="C24" s="33">
        <v>8</v>
      </c>
      <c r="D24" s="12">
        <f t="shared" si="0"/>
        <v>1E-08</v>
      </c>
      <c r="E24" s="13">
        <f t="shared" si="1"/>
        <v>1E-06</v>
      </c>
      <c r="F24" s="14">
        <f t="shared" si="2"/>
        <v>1.751E-05</v>
      </c>
      <c r="G24" s="14">
        <f t="shared" si="3"/>
        <v>0.0005711022272986865</v>
      </c>
      <c r="H24" s="14">
        <f t="shared" si="4"/>
        <v>0.9994288977727013</v>
      </c>
      <c r="I24" s="26">
        <f t="shared" si="5"/>
        <v>-4.243286146083446</v>
      </c>
      <c r="J24" s="26">
        <f t="shared" si="6"/>
        <v>-1.0002480973971517</v>
      </c>
      <c r="K24" s="21">
        <f t="shared" si="7"/>
        <v>-8</v>
      </c>
      <c r="L24" s="22">
        <f t="shared" si="8"/>
        <v>-6</v>
      </c>
    </row>
    <row r="25" spans="1:12" ht="12.75">
      <c r="A25" s="1"/>
      <c r="B25" s="1"/>
      <c r="C25" s="33">
        <v>8.5</v>
      </c>
      <c r="D25" s="12">
        <f t="shared" si="0"/>
        <v>3.162277660168378E-09</v>
      </c>
      <c r="E25" s="13">
        <f t="shared" si="1"/>
        <v>3.162277660168381E-06</v>
      </c>
      <c r="F25" s="14">
        <f t="shared" si="2"/>
        <v>1.7503162277660166E-05</v>
      </c>
      <c r="G25" s="14">
        <f t="shared" si="3"/>
        <v>0.00018066893341921945</v>
      </c>
      <c r="H25" s="14">
        <f t="shared" si="4"/>
        <v>0.9998193310665808</v>
      </c>
      <c r="I25" s="26">
        <f t="shared" si="5"/>
        <v>-4.743116519295944</v>
      </c>
      <c r="J25" s="26">
        <f t="shared" si="6"/>
        <v>-1.0000784706096493</v>
      </c>
      <c r="K25" s="21">
        <f t="shared" si="7"/>
        <v>-8.5</v>
      </c>
      <c r="L25" s="22">
        <f t="shared" si="8"/>
        <v>-5.5</v>
      </c>
    </row>
    <row r="26" spans="1:12" ht="12.75">
      <c r="A26" s="1"/>
      <c r="B26" s="1"/>
      <c r="C26" s="33">
        <v>9</v>
      </c>
      <c r="D26" s="12">
        <f t="shared" si="0"/>
        <v>1E-09</v>
      </c>
      <c r="E26" s="13">
        <f t="shared" si="1"/>
        <v>9.999999999999999E-06</v>
      </c>
      <c r="F26" s="14">
        <f t="shared" si="2"/>
        <v>1.7500999999999997E-05</v>
      </c>
      <c r="G26" s="14">
        <f t="shared" si="3"/>
        <v>5.7139592023312965E-05</v>
      </c>
      <c r="H26" s="14">
        <f t="shared" si="4"/>
        <v>0.9999428604079768</v>
      </c>
      <c r="I26" s="26">
        <f t="shared" si="5"/>
        <v>-5.2430628648048065</v>
      </c>
      <c r="J26" s="26">
        <f t="shared" si="6"/>
        <v>-1.0000248161185121</v>
      </c>
      <c r="K26" s="21">
        <f t="shared" si="7"/>
        <v>-9</v>
      </c>
      <c r="L26" s="22">
        <f t="shared" si="8"/>
        <v>-5</v>
      </c>
    </row>
    <row r="27" spans="1:12" ht="12.75">
      <c r="A27" s="1"/>
      <c r="B27" s="1"/>
      <c r="C27" s="33">
        <v>9.5</v>
      </c>
      <c r="D27" s="12">
        <f t="shared" si="0"/>
        <v>3.1622776601683744E-10</v>
      </c>
      <c r="E27" s="13">
        <f t="shared" si="1"/>
        <v>3.162277660168384E-05</v>
      </c>
      <c r="F27" s="14">
        <f t="shared" si="2"/>
        <v>1.7500316227766014E-05</v>
      </c>
      <c r="G27" s="14">
        <f t="shared" si="3"/>
        <v>1.806983153339311E-05</v>
      </c>
      <c r="H27" s="14">
        <f t="shared" si="4"/>
        <v>0.9999819301684667</v>
      </c>
      <c r="I27" s="26">
        <f t="shared" si="5"/>
        <v>-5.743045896385322</v>
      </c>
      <c r="J27" s="26">
        <f t="shared" si="6"/>
        <v>-1.0000078476990275</v>
      </c>
      <c r="K27" s="21">
        <f t="shared" si="7"/>
        <v>-9.5</v>
      </c>
      <c r="L27" s="22">
        <f t="shared" si="8"/>
        <v>-4.499999999999999</v>
      </c>
    </row>
    <row r="28" spans="1:12" ht="12.75">
      <c r="A28" s="1"/>
      <c r="B28" s="1"/>
      <c r="C28" s="33">
        <v>10</v>
      </c>
      <c r="D28" s="12">
        <f t="shared" si="0"/>
        <v>1E-10</v>
      </c>
      <c r="E28" s="13">
        <f t="shared" si="1"/>
        <v>9.999999999999999E-05</v>
      </c>
      <c r="F28" s="14">
        <f t="shared" si="2"/>
        <v>1.75001E-05</v>
      </c>
      <c r="G28" s="14">
        <f t="shared" si="3"/>
        <v>5.714253061411078E-06</v>
      </c>
      <c r="H28" s="14">
        <f t="shared" si="4"/>
        <v>0.9999942857469386</v>
      </c>
      <c r="I28" s="26">
        <f t="shared" si="5"/>
        <v>-6.243040530361958</v>
      </c>
      <c r="J28" s="26">
        <f t="shared" si="6"/>
        <v>-1.0000024816756632</v>
      </c>
      <c r="K28" s="21">
        <f t="shared" si="7"/>
        <v>-10</v>
      </c>
      <c r="L28" s="22">
        <f t="shared" si="8"/>
        <v>-4</v>
      </c>
    </row>
    <row r="29" spans="1:12" ht="12.75">
      <c r="A29" s="1"/>
      <c r="B29" s="1"/>
      <c r="C29" s="33">
        <v>10.5</v>
      </c>
      <c r="D29" s="12">
        <f t="shared" si="0"/>
        <v>3.162277660168371E-11</v>
      </c>
      <c r="E29" s="13">
        <f t="shared" si="1"/>
        <v>0.00031622776601683875</v>
      </c>
      <c r="F29" s="14">
        <f t="shared" si="2"/>
        <v>1.75000316227766E-05</v>
      </c>
      <c r="G29" s="14">
        <f t="shared" si="3"/>
        <v>1.807012540510276E-06</v>
      </c>
      <c r="H29" s="14">
        <f t="shared" si="4"/>
        <v>0.9999981929874595</v>
      </c>
      <c r="I29" s="26">
        <f t="shared" si="5"/>
        <v>-6.74303883346258</v>
      </c>
      <c r="J29" s="26">
        <f t="shared" si="6"/>
        <v>-1.000000784776284</v>
      </c>
      <c r="K29" s="21">
        <f t="shared" si="7"/>
        <v>-10.500000000000002</v>
      </c>
      <c r="L29" s="22">
        <f t="shared" si="8"/>
        <v>-3.4999999999999987</v>
      </c>
    </row>
    <row r="30" spans="3:12" ht="12">
      <c r="C30" s="33">
        <v>11</v>
      </c>
      <c r="D30" s="12">
        <f t="shared" si="0"/>
        <v>1E-11</v>
      </c>
      <c r="E30" s="13">
        <f t="shared" si="1"/>
        <v>0.001</v>
      </c>
      <c r="F30" s="14">
        <f t="shared" si="2"/>
        <v>1.750001E-05</v>
      </c>
      <c r="G30" s="14">
        <f t="shared" si="3"/>
        <v>5.714282448981458E-07</v>
      </c>
      <c r="H30" s="14">
        <f t="shared" si="4"/>
        <v>0.9999994285717551</v>
      </c>
      <c r="I30" s="26">
        <f t="shared" si="5"/>
        <v>-7.243038296854499</v>
      </c>
      <c r="J30" s="26">
        <f t="shared" si="6"/>
        <v>-1.0000002481682042</v>
      </c>
      <c r="K30" s="21">
        <f t="shared" si="7"/>
        <v>-11</v>
      </c>
      <c r="L30" s="22">
        <f t="shared" si="8"/>
        <v>-3</v>
      </c>
    </row>
    <row r="31" spans="3:12" ht="12">
      <c r="C31" s="33">
        <v>11.5</v>
      </c>
      <c r="D31" s="12">
        <f t="shared" si="0"/>
        <v>3.162277660168367E-12</v>
      </c>
      <c r="E31" s="13">
        <f t="shared" si="1"/>
        <v>0.003162277660168392</v>
      </c>
      <c r="F31" s="14">
        <f t="shared" si="2"/>
        <v>1.750000316227766E-05</v>
      </c>
      <c r="G31" s="14">
        <f t="shared" si="3"/>
        <v>1.8070154792799423E-07</v>
      </c>
      <c r="H31" s="14">
        <f t="shared" si="4"/>
        <v>0.999999819298452</v>
      </c>
      <c r="I31" s="26">
        <f t="shared" si="5"/>
        <v>-7.743038127163988</v>
      </c>
      <c r="J31" s="26">
        <f t="shared" si="6"/>
        <v>-1.000000078477692</v>
      </c>
      <c r="K31" s="21">
        <f t="shared" si="7"/>
        <v>-11.500000000000002</v>
      </c>
      <c r="L31" s="22">
        <f t="shared" si="8"/>
        <v>-2.4999999999999982</v>
      </c>
    </row>
    <row r="32" spans="3:12" ht="12">
      <c r="C32" s="33">
        <v>12</v>
      </c>
      <c r="D32" s="12">
        <f t="shared" si="0"/>
        <v>1E-12</v>
      </c>
      <c r="E32" s="13">
        <f t="shared" si="1"/>
        <v>0.01</v>
      </c>
      <c r="F32" s="14">
        <f t="shared" si="2"/>
        <v>1.7500000999999998E-05</v>
      </c>
      <c r="G32" s="14">
        <f t="shared" si="3"/>
        <v>5.7142853877551214E-08</v>
      </c>
      <c r="H32" s="14">
        <f t="shared" si="4"/>
        <v>0.9999999428571461</v>
      </c>
      <c r="I32" s="26">
        <f t="shared" si="5"/>
        <v>-8.243038073503122</v>
      </c>
      <c r="J32" s="26">
        <f t="shared" si="6"/>
        <v>-1.0000000248168268</v>
      </c>
      <c r="K32" s="21">
        <f t="shared" si="7"/>
        <v>-12</v>
      </c>
      <c r="L32" s="22">
        <f t="shared" si="8"/>
        <v>-2</v>
      </c>
    </row>
    <row r="33" spans="3:12" ht="12">
      <c r="C33" s="33">
        <v>12.5</v>
      </c>
      <c r="D33" s="12">
        <f t="shared" si="0"/>
        <v>3.1622776601683746E-13</v>
      </c>
      <c r="E33" s="13">
        <f t="shared" si="1"/>
        <v>0.03162277660168384</v>
      </c>
      <c r="F33" s="14">
        <f t="shared" si="2"/>
        <v>1.7500000316227766E-05</v>
      </c>
      <c r="G33" s="14">
        <f t="shared" si="3"/>
        <v>1.8070157731574392E-08</v>
      </c>
      <c r="H33" s="14">
        <f t="shared" si="4"/>
        <v>0.9999999819298422</v>
      </c>
      <c r="I33" s="26">
        <f t="shared" si="5"/>
        <v>-8.743038056534065</v>
      </c>
      <c r="J33" s="26">
        <f t="shared" si="6"/>
        <v>-1.0000000078477695</v>
      </c>
      <c r="K33" s="21">
        <f t="shared" si="7"/>
        <v>-12.5</v>
      </c>
      <c r="L33" s="22">
        <f t="shared" si="8"/>
        <v>-1.4999999999999993</v>
      </c>
    </row>
    <row r="34" spans="3:12" ht="12">
      <c r="C34" s="33">
        <v>13</v>
      </c>
      <c r="D34" s="12">
        <f t="shared" si="0"/>
        <v>1E-13</v>
      </c>
      <c r="E34" s="13">
        <f t="shared" si="1"/>
        <v>0.09999999999999999</v>
      </c>
      <c r="F34" s="14">
        <f t="shared" si="2"/>
        <v>1.75000001E-05</v>
      </c>
      <c r="G34" s="14">
        <f t="shared" si="3"/>
        <v>5.714285681632653E-09</v>
      </c>
      <c r="H34" s="14">
        <f t="shared" si="4"/>
        <v>0.9999999942857142</v>
      </c>
      <c r="I34" s="26">
        <f t="shared" si="5"/>
        <v>-9.243038051167977</v>
      </c>
      <c r="J34" s="26">
        <f t="shared" si="6"/>
        <v>-1.0000000024816824</v>
      </c>
      <c r="K34" s="21">
        <f t="shared" si="7"/>
        <v>-13</v>
      </c>
      <c r="L34" s="22">
        <f t="shared" si="8"/>
        <v>-1</v>
      </c>
    </row>
    <row r="35" spans="3:12" ht="12">
      <c r="C35" s="33">
        <v>13.5</v>
      </c>
      <c r="D35" s="12">
        <f t="shared" si="0"/>
        <v>3.1622776601683714E-14</v>
      </c>
      <c r="E35" s="13">
        <f t="shared" si="1"/>
        <v>0.3162277660168387</v>
      </c>
      <c r="F35" s="14">
        <f t="shared" si="2"/>
        <v>1.7500000031622774E-05</v>
      </c>
      <c r="G35" s="14">
        <f t="shared" si="3"/>
        <v>1.807015802545192E-09</v>
      </c>
      <c r="H35" s="14">
        <f t="shared" si="4"/>
        <v>0.9999999981929842</v>
      </c>
      <c r="I35" s="26">
        <f t="shared" si="5"/>
        <v>-9.743038049471073</v>
      </c>
      <c r="J35" s="26">
        <f t="shared" si="6"/>
        <v>-1.0000000007847767</v>
      </c>
      <c r="K35" s="21">
        <f t="shared" si="7"/>
        <v>-13.500000000000002</v>
      </c>
      <c r="L35" s="22">
        <f t="shared" si="8"/>
        <v>-0.49999999999999895</v>
      </c>
    </row>
    <row r="36" spans="3:12" ht="12.75" thickBot="1">
      <c r="C36" s="34">
        <v>14</v>
      </c>
      <c r="D36" s="15">
        <f t="shared" si="0"/>
        <v>1E-14</v>
      </c>
      <c r="E36" s="16">
        <f t="shared" si="1"/>
        <v>1</v>
      </c>
      <c r="F36" s="17">
        <f t="shared" si="2"/>
        <v>1.7500000009999998E-05</v>
      </c>
      <c r="G36" s="17">
        <f t="shared" si="3"/>
        <v>5.714285711020408E-10</v>
      </c>
      <c r="H36" s="17">
        <f t="shared" si="4"/>
        <v>0.9999999994285714</v>
      </c>
      <c r="I36" s="26">
        <f t="shared" si="5"/>
        <v>-10.243038048934462</v>
      </c>
      <c r="J36" s="26">
        <f t="shared" si="6"/>
        <v>-1.0000000002481686</v>
      </c>
      <c r="K36" s="23">
        <f t="shared" si="7"/>
        <v>-14</v>
      </c>
      <c r="L36" s="24">
        <f t="shared" si="8"/>
        <v>0</v>
      </c>
    </row>
    <row r="37" spans="3:5" ht="12">
      <c r="C37" s="3"/>
      <c r="D37" s="3"/>
      <c r="E37" s="3"/>
    </row>
    <row r="38" spans="3:5" ht="12">
      <c r="C38" s="3"/>
      <c r="D38" s="3"/>
      <c r="E38" s="3"/>
    </row>
    <row r="39" spans="3:5" ht="12">
      <c r="C39" s="3"/>
      <c r="D39" s="3"/>
      <c r="E39" s="3"/>
    </row>
    <row r="40" spans="3:5" ht="12">
      <c r="C40" s="3"/>
      <c r="D40" s="3"/>
      <c r="E40" s="3"/>
    </row>
    <row r="41" ht="12">
      <c r="C41" s="3"/>
    </row>
    <row r="42" ht="12">
      <c r="C42" s="3"/>
    </row>
    <row r="43" ht="12">
      <c r="C43" s="3"/>
    </row>
    <row r="44" ht="12">
      <c r="C44" s="3"/>
    </row>
    <row r="45" ht="12">
      <c r="C45" s="3"/>
    </row>
    <row r="46" ht="12">
      <c r="C46" s="3"/>
    </row>
    <row r="47" ht="12">
      <c r="C47" s="3"/>
    </row>
    <row r="48" ht="12">
      <c r="C48" s="3"/>
    </row>
    <row r="49" ht="12">
      <c r="C49" s="3"/>
    </row>
  </sheetData>
  <sheetProtection password="D12E" sheet="1" scenarios="1" insertRows="0"/>
  <printOptions/>
  <pageMargins left="0.75" right="0.75" top="1" bottom="1" header="0.5" footer="0.5"/>
  <pageSetup horizontalDpi="600" verticalDpi="600" orientation="landscape" paperSize="9" r:id="rId2"/>
  <headerFooter alignWithMargins="0">
    <oddHeader>&amp;LB. Pihlar&amp;R&amp;F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 Pihlar</cp:lastModifiedBy>
  <cp:lastPrinted>2006-03-08T14:26:32Z</cp:lastPrinted>
  <dcterms:created xsi:type="dcterms:W3CDTF">2006-03-07T20:00:06Z</dcterms:created>
  <dcterms:modified xsi:type="dcterms:W3CDTF">2006-03-15T09:11:39Z</dcterms:modified>
  <cp:category/>
  <cp:version/>
  <cp:contentType/>
  <cp:contentStatus/>
</cp:coreProperties>
</file>